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worksheets/sheet38.xml" ContentType="application/vnd.openxmlformats-officedocument.spreadsheetml.worksheet+xml"/>
  <Override PartName="/xl/drawings/drawing35.xml" ContentType="application/vnd.openxmlformats-officedocument.drawing+xml"/>
  <Override PartName="/xl/worksheets/sheet39.xml" ContentType="application/vnd.openxmlformats-officedocument.spreadsheetml.worksheet+xml"/>
  <Override PartName="/xl/comments39.xml" ContentType="application/vnd.openxmlformats-officedocument.spreadsheetml.comments+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14"/>
  <workbookPr defaultThemeVersion="166925"/>
  <workbookProtection workbookAlgorithmName="SHA-512" workbookHashValue="cMpfr5/iUwnweFaGvTDWUF4uIg/XtNFkrnO6JjSHsCc81xwJLFlRlKT3ObplCqcIoo+2cQ8Thf4j18atIuUq+Q==" workbookSpinCount="100000" workbookSaltValue="GpOPq2Lp/6lEwZqlkgA23Q==" lockStructure="1"/>
  <bookViews>
    <workbookView showSheetTabs="0" xWindow="40170" yWindow="1860" windowWidth="24090" windowHeight="11205" tabRatio="861" activeTab="2"/>
  </bookViews>
  <sheets>
    <sheet name="forside" sheetId="5" r:id="rId1"/>
    <sheet name="ho-model" sheetId="20" r:id="rId2"/>
    <sheet name="overslag" sheetId="1" r:id="rId3"/>
    <sheet name="hj-model" sheetId="6" r:id="rId4"/>
    <sheet name="o-sp-total" sheetId="2" r:id="rId5"/>
    <sheet name="o-omk-total" sheetId="3" r:id="rId6"/>
    <sheet name="o-var" sheetId="4" r:id="rId7"/>
    <sheet name="j-vejled" sheetId="7" r:id="rId8"/>
    <sheet name="j-sp-mate" sheetId="8" r:id="rId9"/>
    <sheet name="j-sp-udtør" sheetId="9" r:id="rId10"/>
    <sheet name="j-omk-total" sheetId="10" r:id="rId11"/>
    <sheet name="j-g-produk" sheetId="11" r:id="rId12"/>
    <sheet name="j-dag-vin" sheetId="12" r:id="rId13"/>
    <sheet name="j-omk-gdage" sheetId="13" r:id="rId14"/>
    <sheet name="j-omk-drift" sheetId="14" r:id="rId15"/>
    <sheet name="j-omk-løn" sheetId="16" r:id="rId16"/>
    <sheet name="j-uforud" sheetId="17" r:id="rId17"/>
    <sheet name="j-afsat" sheetId="18" r:id="rId18"/>
    <sheet name="j-var" sheetId="19" r:id="rId19"/>
    <sheet name="h-vejled" sheetId="21" r:id="rId20"/>
    <sheet name="h-merleje" sheetId="22" r:id="rId21"/>
    <sheet name="h-løn-time" sheetId="23" r:id="rId22"/>
    <sheet name="h-løn-funk" sheetId="24" r:id="rId23"/>
    <sheet name="h-g-produk" sheetId="25" r:id="rId24"/>
    <sheet name="h-spildd" sheetId="26" r:id="rId25"/>
    <sheet name="h-ant-gdage" sheetId="27" r:id="rId26"/>
    <sheet name="h-ant-timer" sheetId="28" r:id="rId27"/>
    <sheet name="h-omk-mate" sheetId="29" r:id="rId28"/>
    <sheet name="h-omk-udtør" sheetId="30" r:id="rId29"/>
    <sheet name="h-omk-total" sheetId="31" r:id="rId30"/>
    <sheet name="h-g-produk2" sheetId="32" r:id="rId31"/>
    <sheet name="h-spildd2" sheetId="33" r:id="rId32"/>
    <sheet name="h-dag-vin" sheetId="34" r:id="rId33"/>
    <sheet name="h-omk-gdage" sheetId="35" r:id="rId34"/>
    <sheet name="h-omk-drift" sheetId="36" r:id="rId35"/>
    <sheet name="h-omk-løn" sheetId="37" r:id="rId36"/>
    <sheet name="h-uforud" sheetId="38" r:id="rId37"/>
    <sheet name="h-afsat" sheetId="39" r:id="rId38"/>
    <sheet name="h-var" sheetId="40" r:id="rId39"/>
  </sheets>
  <definedNames>
    <definedName name="_xlnm.Print_Area" localSheetId="3">'hj-model'!$B$1:$F$103</definedName>
    <definedName name="_xlnm.Print_Area" localSheetId="1">'ho-model'!$A$1:$I$104</definedName>
    <definedName name="_xlnm.Print_Area" localSheetId="2">'overslag'!$B$1:$L$40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1.xml><?xml version="1.0" encoding="utf-8"?>
<comments xmlns="http://schemas.openxmlformats.org/spreadsheetml/2006/main">
  <authors>
    <author>Poul Henrik Due</author>
    <author>phd</author>
  </authors>
  <commentList>
    <comment ref="A13" authorId="0">
      <text>
        <r>
          <rPr>
            <sz val="8"/>
            <rFont val="Tahoma"/>
            <family val="2"/>
          </rPr>
          <t>Totalinddækning kan (indenfor de lovmæssige krav) udformes i forskellige kvaliteter (eksempelvis anvendelse af forskellige typer plast eller presennning) og grader af fleksibikitet. Det er derfor for den individuelle vurdering valgt at angive et spænd i priserne på totalinddækningen fra "mindst" til "størst".</t>
        </r>
      </text>
    </comment>
    <comment ref="A20" authorId="0">
      <text>
        <r>
          <rPr>
            <sz val="8"/>
            <rFont val="Tahoma"/>
            <family val="2"/>
          </rPr>
          <t>Det antages, at der i forvejen skal anvendes stillads til projektet. Hvis dette ikke er tilfældet, skal opstilling og nedtagning samt leje af stillladset lægges til disse omkostninger.</t>
        </r>
      </text>
    </comment>
    <comment ref="A29" authorId="0">
      <text>
        <r>
          <rPr>
            <sz val="8"/>
            <rFont val="Tahoma"/>
            <family val="2"/>
          </rPr>
          <t>Omkostninger til vedligeholdelse af inddækningen er anslået til 10% af lejen.</t>
        </r>
      </text>
    </comment>
    <comment ref="A34" authorId="0">
      <text>
        <r>
          <rPr>
            <sz val="8"/>
            <rFont val="Tahoma"/>
            <family val="2"/>
          </rPr>
          <t>Omkostninger til vedligeholdelse af inddækningen er anslået til 5% af omkostningerne til indkøb, opsætning og nedtagning.</t>
        </r>
      </text>
    </comment>
    <comment ref="A42" authorId="1">
      <text>
        <r>
          <rPr>
            <sz val="8"/>
            <rFont val="Tahoma"/>
            <family val="2"/>
          </rPr>
          <t xml:space="preserve">Det er valgt at bruge middelværdien inkl. brug af skinner.
</t>
        </r>
      </text>
    </comment>
  </commentList>
</comments>
</file>

<file path=xl/comments19.xml><?xml version="1.0" encoding="utf-8"?>
<comments xmlns="http://schemas.openxmlformats.org/spreadsheetml/2006/main">
  <authors>
    <author>phd</author>
    <author>Poul Henrik Due</author>
  </authors>
  <commentList>
    <comment ref="A6" authorId="0">
      <text>
        <r>
          <rPr>
            <sz val="8"/>
            <rFont val="Tahoma"/>
            <family val="2"/>
          </rPr>
          <t>Variationen er beregnet som -50% for bedste tilfælde og +50% for værste tilfælde</t>
        </r>
      </text>
    </comment>
    <comment ref="A7" authorId="0">
      <text>
        <r>
          <rPr>
            <sz val="8"/>
            <rFont val="Tahoma"/>
            <family val="2"/>
          </rPr>
          <t xml:space="preserve">Variationen er beregnet som -50% for bedste tilfælde og +50% for værste tilfælde
</t>
        </r>
      </text>
    </comment>
    <comment ref="A8" authorId="0">
      <text>
        <r>
          <rPr>
            <sz val="8"/>
            <rFont val="Tahoma"/>
            <family val="2"/>
          </rPr>
          <t xml:space="preserve">Antallet af det maksimale antal G-dage er begrænset til 16 over en vinterperioden. Det er valgt at sætte variationen til 0, for at undgå, at at i beregningerne går ud over denne grænseværdi.
</t>
        </r>
      </text>
    </comment>
    <comment ref="A9" authorId="0">
      <text>
        <r>
          <rPr>
            <sz val="8"/>
            <rFont val="Tahoma"/>
            <family val="2"/>
          </rPr>
          <t xml:space="preserve">Den indlagte variation er valgt til +/- 25%.
</t>
        </r>
      </text>
    </comment>
    <comment ref="A11" authorId="0">
      <text>
        <r>
          <rPr>
            <sz val="8"/>
            <rFont val="Tahoma"/>
            <family val="2"/>
          </rPr>
          <t xml:space="preserve">Den indlagte variation er valgt til +/- 25%.
</t>
        </r>
      </text>
    </comment>
    <comment ref="A13" authorId="0">
      <text>
        <r>
          <rPr>
            <sz val="8"/>
            <rFont val="Tahoma"/>
            <family val="2"/>
          </rPr>
          <t xml:space="preserve">"Bedste" tilfælde er beregnet ud fra gennemsnitlig mindste måneds nedbør (39 mm) og "Værste" tilfælde ud fra største gennemsnitlige nedbør (83 mm).
</t>
        </r>
      </text>
    </comment>
    <comment ref="A25" authorId="0">
      <text>
        <r>
          <rPr>
            <sz val="8"/>
            <rFont val="Tahoma"/>
            <family val="2"/>
          </rPr>
          <t xml:space="preserve">Samme værdi som pkt. 3 ovenfor.
</t>
        </r>
      </text>
    </comment>
    <comment ref="A27" authorId="0">
      <text>
        <r>
          <rPr>
            <sz val="8"/>
            <rFont val="Tahoma"/>
            <family val="2"/>
          </rPr>
          <t xml:space="preserve">Samme værdi som pkt. 4 ovenfor.
</t>
        </r>
      </text>
    </comment>
    <comment ref="A29" authorId="0">
      <text>
        <r>
          <rPr>
            <sz val="8"/>
            <rFont val="Tahoma"/>
            <family val="2"/>
          </rPr>
          <t xml:space="preserve">Variation beregnet på baggrund af variation i produktionstid, der vindes ved brug af totalinddækning.
</t>
        </r>
      </text>
    </comment>
    <comment ref="A31" authorId="0">
      <text>
        <r>
          <rPr>
            <sz val="8"/>
            <rFont val="Tahoma"/>
            <family val="2"/>
          </rPr>
          <t xml:space="preserve">Variation beregnet på baggrund af variation i produktionstid, der vindes ved brug af totalinddækning.
</t>
        </r>
      </text>
    </comment>
    <comment ref="A33" authorId="1">
      <text>
        <r>
          <rPr>
            <sz val="8"/>
            <rFont val="Tahoma"/>
            <family val="2"/>
          </rPr>
          <t>Den indlagte variation er valgt til +/- 25%.</t>
        </r>
        <r>
          <rPr>
            <sz val="8"/>
            <rFont val="Tahoma"/>
            <family val="2"/>
          </rPr>
          <t xml:space="preserve">
</t>
        </r>
      </text>
    </comment>
  </commentList>
</comments>
</file>

<file path=xl/comments2.xml><?xml version="1.0" encoding="utf-8"?>
<comments xmlns="http://schemas.openxmlformats.org/spreadsheetml/2006/main">
  <authors>
    <author>Tanja Trine Wetterstein</author>
    <author>Poul Henrik Due</author>
    <author>phd</author>
  </authors>
  <commentList>
    <comment ref="B19" authorId="0">
      <text>
        <r>
          <rPr>
            <sz val="8"/>
            <rFont val="Tahoma"/>
            <family val="2"/>
          </rPr>
          <t>De håndværkere der vil være påvirket af vejret, hvis der ikke anvendes totalinddækning</t>
        </r>
      </text>
    </comment>
    <comment ref="B29" authorId="1">
      <text>
        <r>
          <rPr>
            <sz val="8"/>
            <rFont val="Tahoma"/>
            <family val="2"/>
          </rPr>
          <t xml:space="preserve">Der er anvendt samme nøgletal som i overslagsmodellen. Se denne model for detaljer.
</t>
        </r>
      </text>
    </comment>
    <comment ref="B32" authorId="2">
      <text>
        <r>
          <rPr>
            <sz val="8"/>
            <rFont val="Tahoma"/>
            <family val="2"/>
          </rPr>
          <t xml:space="preserve">Til brug for vinterforanstaltninger.
</t>
        </r>
      </text>
    </comment>
    <comment ref="B49" authorId="2">
      <text>
        <r>
          <rPr>
            <sz val="8"/>
            <rFont val="Tahoma"/>
            <family val="2"/>
          </rPr>
          <t xml:space="preserve">Samme værdi som pkt. 3 i indtastningen.
</t>
        </r>
      </text>
    </comment>
    <comment ref="B51" authorId="2">
      <text>
        <r>
          <rPr>
            <sz val="8"/>
            <rFont val="Tahoma"/>
            <family val="2"/>
          </rPr>
          <t xml:space="preserve">Samme værdi som pkt. 4 i i indtastningen.
</t>
        </r>
      </text>
    </comment>
    <comment ref="B72" authorId="2">
      <text>
        <r>
          <rPr>
            <sz val="8"/>
            <rFont val="Tahoma"/>
            <family val="2"/>
          </rPr>
          <t xml:space="preserve">Samme værdi som pkt. 5 i i indtastningen.
</t>
        </r>
      </text>
    </comment>
    <comment ref="B88" authorId="2">
      <text>
        <r>
          <rPr>
            <sz val="8"/>
            <rFont val="Tahoma"/>
            <family val="2"/>
          </rPr>
          <t>Det danske vejr er meget vekslende, hvilket påvirker udgifterne til vinterforanstaltninger samt antallet af spilddage.
I denne rubrik er til hjælp for vurderingerne beregnet en "best case" og en "worst case" . Beregn variationen under "Vejledning".</t>
        </r>
      </text>
    </comment>
  </commentList>
</comments>
</file>

<file path=xl/comments3.xml><?xml version="1.0" encoding="utf-8"?>
<comments xmlns="http://schemas.openxmlformats.org/spreadsheetml/2006/main">
  <authors>
    <author>phd</author>
  </authors>
  <commentList>
    <comment ref="B15" authorId="0">
      <text>
        <r>
          <rPr>
            <sz val="8"/>
            <rFont val="Tahoma"/>
            <family val="2"/>
          </rPr>
          <t>Kortere projektperiode kan medføre en besparelse på lønomkostnngerne. Disse besparelser er dog meget afhængige af, hvorvidt arbejdet udføres i akkord eller efter timebetaling. Førstnævnte er det mest almindelige i nybyggeri og sidstnævnte på renoveringsprojekter. I denne del skal kun medtages det beløb, entreprenøren kan antages at spare ved den korterere projektperiode - d.v.s. den besparelse der kan forventes afspejlet i tilbuddet til bygherren. Indsæt den %-sats der vurderes korrekt - f.eks. 100% hvis der er tale om et renoveringsprojekt og f.eks. 5%, hvis der er tale om et nybyggeri.</t>
        </r>
      </text>
    </comment>
    <comment ref="L17" authorId="0">
      <text>
        <r>
          <rPr>
            <sz val="8"/>
            <rFont val="Tahoma"/>
            <family val="2"/>
          </rPr>
          <t>Se "teoretisk baggrund".</t>
        </r>
      </text>
    </comment>
    <comment ref="B25" authorId="0">
      <text>
        <r>
          <rPr>
            <sz val="8"/>
            <rFont val="Tahoma"/>
            <family val="2"/>
          </rPr>
          <t>Det danske vejr er meget vekslende, hvilket påvirker udgifterne til vinterforanstaltninger samt antallet af spilddage.
I denne rubrik er til hjælp for vurderingerne beregnet en "best case" og en "worst case" . Variationen er beskrevet under "Teoretisk baggrund".</t>
        </r>
      </text>
    </comment>
    <comment ref="L25" authorId="0">
      <text>
        <r>
          <rPr>
            <sz val="8"/>
            <rFont val="Tahoma"/>
            <family val="2"/>
          </rPr>
          <t xml:space="preserve">Se "teoretisk baggrund".
</t>
        </r>
      </text>
    </comment>
  </commentList>
</comments>
</file>

<file path=xl/comments30.xml><?xml version="1.0" encoding="utf-8"?>
<comments xmlns="http://schemas.openxmlformats.org/spreadsheetml/2006/main">
  <authors>
    <author>Poul Henrik Due</author>
  </authors>
  <commentList>
    <comment ref="A13" authorId="0">
      <text>
        <r>
          <rPr>
            <sz val="8"/>
            <rFont val="Tahoma"/>
            <family val="2"/>
          </rPr>
          <t>Totalinddækning kan (indenfor de lovmæssige krav) udformes i forskellige kvaliteter (eksempelvis anvendelse af forskellige typer plast eller presennning) og grader af fleksibikitet. Det er derfor for den individuelle vurdering valgt at angive et spænd i priserne på totalinddækningen fra "mindst" til "størst".</t>
        </r>
      </text>
    </comment>
    <comment ref="A20" authorId="0">
      <text>
        <r>
          <rPr>
            <sz val="8"/>
            <rFont val="Tahoma"/>
            <family val="2"/>
          </rPr>
          <t>Det antages, at der i forvejen skal anvendes stillads til projektet. Hvis dette ikke er tilfældet, skal opstilling og nedtagning samt leje af stillladset lægges til disse omkostninger.</t>
        </r>
      </text>
    </comment>
    <comment ref="A29" authorId="0">
      <text>
        <r>
          <rPr>
            <sz val="8"/>
            <rFont val="Tahoma"/>
            <family val="2"/>
          </rPr>
          <t>Omkostninger til vedligeholdelse af inddækningen er anslået til 10% af lejen.</t>
        </r>
      </text>
    </comment>
    <comment ref="A34" authorId="0">
      <text>
        <r>
          <rPr>
            <sz val="8"/>
            <rFont val="Tahoma"/>
            <family val="2"/>
          </rPr>
          <t>Omkostninger til vedligeholdelse af inddækningen er anslået til 5% af omkostningerne til indkøb, opsætning og nedtagning.</t>
        </r>
      </text>
    </comment>
  </commentList>
</comments>
</file>

<file path=xl/comments39.xml><?xml version="1.0" encoding="utf-8"?>
<comments xmlns="http://schemas.openxmlformats.org/spreadsheetml/2006/main">
  <authors>
    <author>phd</author>
    <author>Poul Henrik Due</author>
  </authors>
  <commentList>
    <comment ref="A7" authorId="0">
      <text>
        <r>
          <rPr>
            <sz val="8"/>
            <rFont val="Tahoma"/>
            <family val="2"/>
          </rPr>
          <t>Variationen er beregnet som -50% for bedste tilfælde og +50% for værste tilfælde</t>
        </r>
      </text>
    </comment>
    <comment ref="A8" authorId="0">
      <text>
        <r>
          <rPr>
            <sz val="8"/>
            <rFont val="Tahoma"/>
            <family val="2"/>
          </rPr>
          <t xml:space="preserve">Variationen er beregnet som -50% for bedste tilfælde og +50% for værste tilfælde
</t>
        </r>
      </text>
    </comment>
    <comment ref="A9" authorId="0">
      <text>
        <r>
          <rPr>
            <sz val="8"/>
            <rFont val="Tahoma"/>
            <family val="2"/>
          </rPr>
          <t xml:space="preserve">Antallet af det maksimale antal G-dage er begrænset til 16 over en vinterperioden. Det er valgt at sætte variationen til 0, for at undgå, at at i beregningerne går ud over denne grænseværdi.
</t>
        </r>
      </text>
    </comment>
    <comment ref="A10" authorId="0">
      <text>
        <r>
          <rPr>
            <sz val="8"/>
            <rFont val="Tahoma"/>
            <family val="2"/>
          </rPr>
          <t xml:space="preserve">Den indlagte variation er valgt til +/- 25%.
</t>
        </r>
      </text>
    </comment>
    <comment ref="A12" authorId="0">
      <text>
        <r>
          <rPr>
            <sz val="8"/>
            <rFont val="Tahoma"/>
            <family val="2"/>
          </rPr>
          <t xml:space="preserve">Den indlagte variation er valgt til +/- 25%.
</t>
        </r>
      </text>
    </comment>
    <comment ref="A14" authorId="0">
      <text>
        <r>
          <rPr>
            <sz val="8"/>
            <rFont val="Tahoma"/>
            <family val="2"/>
          </rPr>
          <t xml:space="preserve">Baseret på DMI's vejrdata er beregnet en gennemsnitlig variation i nedbørsmængder er vinterperioden nedadtil på -?? % og opadtil på + ?? %
</t>
        </r>
      </text>
    </comment>
    <comment ref="A26" authorId="0">
      <text>
        <r>
          <rPr>
            <sz val="8"/>
            <rFont val="Tahoma"/>
            <family val="2"/>
          </rPr>
          <t xml:space="preserve">Samme værdi som pkt. 3 ovenfor.
</t>
        </r>
      </text>
    </comment>
    <comment ref="A28" authorId="0">
      <text>
        <r>
          <rPr>
            <sz val="8"/>
            <rFont val="Tahoma"/>
            <family val="2"/>
          </rPr>
          <t xml:space="preserve">Samme værdi som pkt. 4 ovenfor.
</t>
        </r>
      </text>
    </comment>
    <comment ref="A30" authorId="0">
      <text>
        <r>
          <rPr>
            <sz val="8"/>
            <rFont val="Tahoma"/>
            <family val="2"/>
          </rPr>
          <t xml:space="preserve">Variation beregnet på baggrund af variation i produktionstid, der vindes ved brug af totalinddækning.
</t>
        </r>
      </text>
    </comment>
    <comment ref="A32" authorId="0">
      <text>
        <r>
          <rPr>
            <sz val="8"/>
            <rFont val="Tahoma"/>
            <family val="2"/>
          </rPr>
          <t xml:space="preserve">Variation beregnet på baggrund af variation i produktionstid, der vindes ved brug af totalinddækning.
</t>
        </r>
      </text>
    </comment>
    <comment ref="A34" authorId="1">
      <text>
        <r>
          <rPr>
            <sz val="8"/>
            <rFont val="Tahoma"/>
            <family val="2"/>
          </rPr>
          <t>Den indlagte variation er valgt til +/- 25%.</t>
        </r>
        <r>
          <rPr>
            <sz val="8"/>
            <rFont val="Tahoma"/>
            <family val="2"/>
          </rPr>
          <t xml:space="preserve">
</t>
        </r>
      </text>
    </comment>
  </commentList>
</comments>
</file>

<file path=xl/comments4.xml><?xml version="1.0" encoding="utf-8"?>
<comments xmlns="http://schemas.openxmlformats.org/spreadsheetml/2006/main">
  <authors>
    <author>phd</author>
    <author>Tanja Trine Wetterstein</author>
    <author>Poul Henrik Due</author>
  </authors>
  <commentList>
    <comment ref="B8" authorId="0">
      <text>
        <r>
          <rPr>
            <sz val="8"/>
            <rFont val="Tahoma"/>
            <family val="2"/>
          </rPr>
          <t xml:space="preserve">Tal fra ?? Statistik.
</t>
        </r>
      </text>
    </comment>
    <comment ref="B9" authorId="0">
      <text>
        <r>
          <rPr>
            <sz val="8"/>
            <rFont val="Tahoma"/>
            <family val="2"/>
          </rPr>
          <t xml:space="preserve">Tal fra ??? statistik
</t>
        </r>
      </text>
    </comment>
    <comment ref="B10" authorId="0">
      <text>
        <r>
          <rPr>
            <sz val="8"/>
            <rFont val="Tahoma"/>
            <family val="2"/>
          </rPr>
          <t>Vinterkonsulenternes erfaringstal angiver typiske omkostninger til vinterforanstaltninger til mellem 2 og 4 %.</t>
        </r>
      </text>
    </comment>
    <comment ref="B16" authorId="0">
      <text>
        <r>
          <rPr>
            <sz val="8"/>
            <rFont val="Tahoma"/>
            <family val="2"/>
          </rPr>
          <t>Når der anvendes toltalinddækning, skal hele stilladset monteres med det samme. Uden inddækningen vil man i nogle tilfælde opføre stilladset efterhånden som arbejdet skrider frem. 
Dette betyder større omkostninger til stillads end uden totalinddækningen. Resultatet regnes med i omkostningerne til totalinddækningen.</t>
        </r>
      </text>
    </comment>
    <comment ref="B18" authorId="0">
      <text>
        <r>
          <rPr>
            <sz val="8"/>
            <rFont val="Tahoma"/>
            <family val="2"/>
          </rPr>
          <t xml:space="preserve">Beregnet som 5/7 af inddækningsperiode
</t>
        </r>
      </text>
    </comment>
    <comment ref="B19" authorId="1">
      <text>
        <r>
          <rPr>
            <sz val="8"/>
            <rFont val="Tahoma"/>
            <family val="2"/>
          </rPr>
          <t>De håndværkere der vil være påvirket af vejret, hvis der ikke anvendes totalinddækning</t>
        </r>
      </text>
    </comment>
    <comment ref="B20" authorId="0">
      <text>
        <r>
          <rPr>
            <sz val="8"/>
            <rFont val="Tahoma"/>
            <family val="2"/>
          </rPr>
          <t>Gennemsnitlig arbejdstid pr. dag</t>
        </r>
      </text>
    </comment>
    <comment ref="B21" authorId="0">
      <text>
        <r>
          <rPr>
            <sz val="8"/>
            <rFont val="Tahoma"/>
            <family val="2"/>
          </rPr>
          <t xml:space="preserve">Denne værdi er udregnet som et gennemsnit af mestertimepriser for de mest relevante fag.
</t>
        </r>
      </text>
    </comment>
    <comment ref="B23" authorId="0">
      <text>
        <r>
          <rPr>
            <sz val="8"/>
            <rFont val="Tahoma"/>
            <family val="2"/>
          </rPr>
          <t xml:space="preserve">Tal for fastlønnede i Bygge- og Anlægsbranchen uden ledelsesasnsvar 2020.
</t>
        </r>
      </text>
    </comment>
    <comment ref="B26" authorId="0">
      <text>
        <r>
          <rPr>
            <sz val="8"/>
            <rFont val="Tahoma"/>
            <family val="2"/>
          </rPr>
          <t>Beregnet på baggrund af  erfaringstal alene udfra gevinst ved øget temperatur på arbejdsstedet.</t>
        </r>
      </text>
    </comment>
    <comment ref="B27" authorId="0">
      <text>
        <r>
          <rPr>
            <sz val="8"/>
            <rFont val="Tahoma"/>
            <family val="2"/>
          </rPr>
          <t xml:space="preserve">Der er anvendt samme nøgletal som i overslagsmodellen. Se denne model for detaljer.
</t>
        </r>
      </text>
    </comment>
    <comment ref="B28" authorId="0">
      <text>
        <r>
          <rPr>
            <sz val="8"/>
            <rFont val="Tahoma"/>
            <family val="2"/>
          </rPr>
          <t xml:space="preserve">Anslået til at være lig med antallet af spilddage
</t>
        </r>
      </text>
    </comment>
    <comment ref="B29" authorId="2">
      <text>
        <r>
          <rPr>
            <sz val="8"/>
            <rFont val="Tahoma"/>
            <family val="2"/>
          </rPr>
          <t xml:space="preserve">Der er anvendt samme nøgletal som i overslagsmodellen. Se denne model for detaljer.
</t>
        </r>
      </text>
    </comment>
    <comment ref="B30" authorId="0">
      <text>
        <r>
          <rPr>
            <sz val="8"/>
            <rFont val="Tahoma"/>
            <family val="2"/>
          </rPr>
          <t>Der er anvendt samme nøgletal som i overslagsmodellen. Se denne model for detaljer.</t>
        </r>
      </text>
    </comment>
    <comment ref="B43" authorId="0">
      <text>
        <r>
          <rPr>
            <sz val="8"/>
            <rFont val="Tahoma"/>
            <family val="2"/>
          </rPr>
          <t xml:space="preserve">Samme værdi som i indtastningdelen, rubrikken "spilddage".
</t>
        </r>
      </text>
    </comment>
    <comment ref="B49" authorId="0">
      <text>
        <r>
          <rPr>
            <sz val="8"/>
            <rFont val="Tahoma"/>
            <family val="2"/>
          </rPr>
          <t xml:space="preserve">Samme værdi som pkt. 3 i indtastningen.
</t>
        </r>
      </text>
    </comment>
    <comment ref="B51" authorId="0">
      <text>
        <r>
          <rPr>
            <sz val="8"/>
            <rFont val="Tahoma"/>
            <family val="2"/>
          </rPr>
          <t xml:space="preserve">Samme værdi som pkt. 4 i i indtastningen.
</t>
        </r>
      </text>
    </comment>
    <comment ref="B55" authorId="2">
      <text>
        <r>
          <rPr>
            <b/>
            <sz val="8"/>
            <rFont val="Tahoma"/>
            <family val="2"/>
          </rPr>
          <t>Bemærk:</t>
        </r>
        <r>
          <rPr>
            <sz val="8"/>
            <rFont val="Tahoma"/>
            <family val="2"/>
          </rPr>
          <t xml:space="preserve">  I denne rubrik skal vejledning benyttes til indtastning og beregning.</t>
        </r>
      </text>
    </comment>
    <comment ref="B72" authorId="0">
      <text>
        <r>
          <rPr>
            <sz val="8"/>
            <rFont val="Tahoma"/>
            <family val="2"/>
          </rPr>
          <t xml:space="preserve">Samme værdi som pkt. 5 i i indtastningen.
</t>
        </r>
      </text>
    </comment>
    <comment ref="B88" authorId="0">
      <text>
        <r>
          <rPr>
            <sz val="8"/>
            <rFont val="Tahoma"/>
            <family val="2"/>
          </rPr>
          <t>Det danske vejr er meget vekslende, hvilket påvirker udgifterne til vinterforanstaltninger samt antallet af spilddage.
I denne rubrik er til hjælp for vurderingerne beregnet en "best case" og en "worst case" . Se beregningsdetaljerne under "Teoretisk baggrund".</t>
        </r>
      </text>
    </comment>
  </commentList>
</comments>
</file>

<file path=xl/comments5.xml><?xml version="1.0" encoding="utf-8"?>
<comments xmlns="http://schemas.openxmlformats.org/spreadsheetml/2006/main">
  <authors>
    <author>phd</author>
  </authors>
  <commentList>
    <comment ref="A14" authorId="0">
      <text>
        <r>
          <rPr>
            <sz val="8"/>
            <rFont val="Tahoma"/>
            <family val="2"/>
          </rPr>
          <t>Overslag  fra erfarne byggefolk.</t>
        </r>
      </text>
    </comment>
    <comment ref="A15" authorId="0">
      <text>
        <r>
          <rPr>
            <sz val="8"/>
            <rFont val="Tahoma"/>
            <family val="2"/>
          </rPr>
          <t>Overslag  fra erfarne byggefolk.</t>
        </r>
      </text>
    </comment>
    <comment ref="A16" authorId="0">
      <text>
        <r>
          <rPr>
            <sz val="8"/>
            <rFont val="Tahoma"/>
            <family val="2"/>
          </rPr>
          <t xml:space="preserve">Vinterkonsulenternes erfaringstal angiver typiske omkostninger til vinterforanstaltninger til mellem 2 og 4 %.
</t>
        </r>
      </text>
    </comment>
    <comment ref="A19" authorId="0">
      <text>
        <r>
          <rPr>
            <sz val="8"/>
            <rFont val="Tahoma"/>
            <family val="2"/>
          </rPr>
          <t>Gennemsnit fra byggeindexet for de mest relevante fag.</t>
        </r>
      </text>
    </comment>
    <comment ref="A22" authorId="0">
      <text>
        <r>
          <rPr>
            <sz val="8"/>
            <rFont val="Tahoma"/>
            <family val="2"/>
          </rPr>
          <t xml:space="preserve">Denne værdi er udregnet som et gennemsnit af mestertimepriser for de mest relevante fag.
</t>
        </r>
      </text>
    </comment>
    <comment ref="A23" authorId="0">
      <text>
        <r>
          <rPr>
            <sz val="8"/>
            <rFont val="Tahoma"/>
            <family val="2"/>
          </rPr>
          <t>Tal fra Danmarks statistik for fastlønnede i Bygge- og Anlægsbranchen uden ledelsesasnsvar 2005.</t>
        </r>
      </text>
    </comment>
    <comment ref="A26" authorId="0">
      <text>
        <r>
          <rPr>
            <sz val="8"/>
            <rFont val="Tahoma"/>
            <family val="2"/>
          </rPr>
          <t>Beregnet på baggrund af  erfaringstal alene udfra gevinst ved øget temperatur på arbejdsstedet.</t>
        </r>
      </text>
    </comment>
    <comment ref="A32" authorId="0">
      <text>
        <r>
          <rPr>
            <sz val="8"/>
            <rFont val="Tahoma"/>
            <family val="2"/>
          </rPr>
          <t xml:space="preserve">Til brug for vinterforanstaltninger.
</t>
        </r>
      </text>
    </comment>
    <comment ref="A33" authorId="0">
      <text>
        <r>
          <rPr>
            <sz val="8"/>
            <rFont val="Tahoma"/>
            <family val="2"/>
          </rPr>
          <t xml:space="preserve">Disse omkostninger er beregnet som fordelt over de 5 vintermåneder, altså med 0,4 % pr. måned. 
</t>
        </r>
      </text>
    </comment>
    <comment ref="A35" authorId="0">
      <text>
        <r>
          <rPr>
            <sz val="8"/>
            <rFont val="Tahoma"/>
            <family val="2"/>
          </rPr>
          <t xml:space="preserve">Er beregnet på baggrund af forventet inddækket areal og gennemsnitlig nedbør. Yderligere detaljer kan læses i "hjælpemodellen".
</t>
        </r>
      </text>
    </comment>
  </commentList>
</comments>
</file>

<file path=xl/comments6.xml><?xml version="1.0" encoding="utf-8"?>
<comments xmlns="http://schemas.openxmlformats.org/spreadsheetml/2006/main">
  <authors>
    <author>Poul Henrik Due</author>
    <author>ankern</author>
  </authors>
  <commentList>
    <comment ref="A12" authorId="0">
      <text>
        <r>
          <rPr>
            <sz val="8"/>
            <rFont val="Tahoma"/>
            <family val="2"/>
          </rPr>
          <t>Totalinddækning kan (indenfor de lovmæssige krav) udformes i forskellige kvaliteter (eksempelvis anvendelse af forskellige typer plast eller presennning) og grader af fleksibikitet. Det er derfor for den individuelle vurdering valgt at angive et spænd i priserne på totalinddækningen fra "mindst" til "størst".</t>
        </r>
      </text>
    </comment>
    <comment ref="A19" authorId="0">
      <text>
        <r>
          <rPr>
            <sz val="8"/>
            <rFont val="Tahoma"/>
            <family val="2"/>
          </rPr>
          <t>Det antages, at der i forvejen skal anvendes stillads til projektet. Hvis dette ikke er tilfældet, skal opstilling og nedtagning samt leje af stillladset lægges til disse omkostninger.</t>
        </r>
      </text>
    </comment>
    <comment ref="A22" authorId="1">
      <text>
        <r>
          <rPr>
            <sz val="9"/>
            <rFont val="Tahoma"/>
            <family val="2"/>
          </rPr>
          <t>Medtages ikke i overslagsberegningen.</t>
        </r>
        <r>
          <rPr>
            <sz val="9"/>
            <rFont val="Tahoma"/>
            <family val="2"/>
          </rPr>
          <t xml:space="preserve">
</t>
        </r>
      </text>
    </comment>
    <comment ref="A28" authorId="0">
      <text>
        <r>
          <rPr>
            <sz val="8"/>
            <rFont val="Tahoma"/>
            <family val="2"/>
          </rPr>
          <t>Omkostninger til vedligeholdelse af inddækningen er anslået til 10% af lejen.</t>
        </r>
      </text>
    </comment>
    <comment ref="A33" authorId="0">
      <text>
        <r>
          <rPr>
            <sz val="8"/>
            <rFont val="Tahoma"/>
            <family val="2"/>
          </rPr>
          <t>Omkostninger til vedligeholdelse af inddækningen er anslået til 5% af omkostningerne til indkøb, opsætning og nedtagning.</t>
        </r>
      </text>
    </comment>
  </commentList>
</comments>
</file>

<file path=xl/comments7.xml><?xml version="1.0" encoding="utf-8"?>
<comments xmlns="http://schemas.openxmlformats.org/spreadsheetml/2006/main">
  <authors>
    <author>phd</author>
    <author>Poul Henrik Due</author>
  </authors>
  <commentList>
    <comment ref="A7" authorId="0">
      <text>
        <r>
          <rPr>
            <sz val="8"/>
            <rFont val="Tahoma"/>
            <family val="2"/>
          </rPr>
          <t>Variationen er beregnet som -50% for bedste tilfælde og +50% for værste tilfælde</t>
        </r>
      </text>
    </comment>
    <comment ref="A8" authorId="0">
      <text>
        <r>
          <rPr>
            <sz val="8"/>
            <rFont val="Tahoma"/>
            <family val="2"/>
          </rPr>
          <t xml:space="preserve">Variationen er beregnet som -50% for bedste tilfælde og +50% for værste tilfælde
</t>
        </r>
      </text>
    </comment>
    <comment ref="A9" authorId="0">
      <text>
        <r>
          <rPr>
            <sz val="8"/>
            <rFont val="Tahoma"/>
            <family val="2"/>
          </rPr>
          <t xml:space="preserve">Antallet af det maksimale antal G-dage er begrænset til 16 over en vinterperioden. Det er valgt at sætte variationen til 0, for at undgå, at at i beregningerne går ud over denne grænseværdi.
</t>
        </r>
      </text>
    </comment>
    <comment ref="A10" authorId="0">
      <text>
        <r>
          <rPr>
            <sz val="8"/>
            <rFont val="Tahoma"/>
            <family val="2"/>
          </rPr>
          <t xml:space="preserve">Den indlagte variation er valgt til +/- 25%.
</t>
        </r>
      </text>
    </comment>
    <comment ref="A12" authorId="0">
      <text>
        <r>
          <rPr>
            <sz val="8"/>
            <rFont val="Tahoma"/>
            <family val="2"/>
          </rPr>
          <t xml:space="preserve">Den indlagte variation er valgt til +/- 25%.
</t>
        </r>
      </text>
    </comment>
    <comment ref="A14" authorId="0">
      <text>
        <r>
          <rPr>
            <sz val="8"/>
            <rFont val="Tahoma"/>
            <family val="2"/>
          </rPr>
          <t xml:space="preserve">"Bedste" tilfælde er beregnet ud fra gennemsnitlig mindste måneds nedbør (39 mm) og "Værste" tilfælde ud fra største gennemsnitlige nedbør (83 mm).
</t>
        </r>
      </text>
    </comment>
    <comment ref="A28" authorId="0">
      <text>
        <r>
          <rPr>
            <sz val="8"/>
            <rFont val="Tahoma"/>
            <family val="2"/>
          </rPr>
          <t xml:space="preserve">Samme værdier som beregnet ovenfor.
</t>
        </r>
      </text>
    </comment>
    <comment ref="A30" authorId="0">
      <text>
        <r>
          <rPr>
            <sz val="8"/>
            <rFont val="Tahoma"/>
            <family val="2"/>
          </rPr>
          <t xml:space="preserve">Variation beregnet på baggrund af variation i produktionstid, der vindes ved brug af totalinddækning.
</t>
        </r>
      </text>
    </comment>
    <comment ref="A32" authorId="0">
      <text>
        <r>
          <rPr>
            <sz val="8"/>
            <rFont val="Tahoma"/>
            <family val="2"/>
          </rPr>
          <t xml:space="preserve">Variation beregnet på baggrund af variation i produktionstid, der vindes ved brug af totalinddækning.
</t>
        </r>
      </text>
    </comment>
    <comment ref="A34" authorId="1">
      <text>
        <r>
          <rPr>
            <sz val="8"/>
            <rFont val="Tahoma"/>
            <family val="2"/>
          </rPr>
          <t>Den indlagte variation er valgt til +/- 25%.</t>
        </r>
        <r>
          <rPr>
            <sz val="8"/>
            <rFont val="Tahoma"/>
            <family val="2"/>
          </rPr>
          <t xml:space="preserve">
</t>
        </r>
      </text>
    </comment>
  </commentList>
</comments>
</file>

<file path=xl/sharedStrings.xml><?xml version="1.0" encoding="utf-8"?>
<sst xmlns="http://schemas.openxmlformats.org/spreadsheetml/2006/main" count="925" uniqueCount="236">
  <si>
    <t>Links til de tre modeller</t>
  </si>
  <si>
    <t>Overslagsmodel</t>
  </si>
  <si>
    <t>Model med hjælpeværdier</t>
  </si>
  <si>
    <t>Hovedmodel</t>
  </si>
  <si>
    <t>Tilbage til forside</t>
  </si>
  <si>
    <t>COST/BENEFIT ANALYSE - Hovedmodel</t>
  </si>
  <si>
    <t>Generel vejledning</t>
  </si>
  <si>
    <t>Til forside</t>
  </si>
  <si>
    <t>Indtastning</t>
  </si>
  <si>
    <t>Hjælpekolonne Tal hentet fra vejledningerne</t>
  </si>
  <si>
    <t>1. Projektinformation</t>
  </si>
  <si>
    <t>Projektnavn</t>
  </si>
  <si>
    <t>Adresse</t>
  </si>
  <si>
    <t>Forventede byggeomkostninger</t>
  </si>
  <si>
    <t>DKK</t>
  </si>
  <si>
    <t>Heraf afsat til:</t>
  </si>
  <si>
    <t>Uforudsete omkostninger i %</t>
  </si>
  <si>
    <t xml:space="preserve"> %</t>
  </si>
  <si>
    <t xml:space="preserve">Byggepladsdrift i % </t>
  </si>
  <si>
    <t>%</t>
  </si>
  <si>
    <t>Vinterforanstaltninger i %</t>
  </si>
  <si>
    <t>Forventet samlede byggeperiode</t>
  </si>
  <si>
    <t>Dage</t>
  </si>
  <si>
    <t>Længden af den lange side af inddækningen (m)</t>
  </si>
  <si>
    <t>m</t>
  </si>
  <si>
    <t>Længden af den korte side af inddækningen (m)</t>
  </si>
  <si>
    <t>Sidehøjden af inddækning (ikke til kip!)</t>
  </si>
  <si>
    <t>Forlænget lejeperiode for stilladset (hvis relevant)</t>
  </si>
  <si>
    <t>dage</t>
  </si>
  <si>
    <t>Vejledning</t>
  </si>
  <si>
    <t>Inddækningsperiode</t>
  </si>
  <si>
    <t>Antal arbejdsdage i inddækningsperioden</t>
  </si>
  <si>
    <t>Gennemsnitligt antal håndværkere i perioden</t>
  </si>
  <si>
    <t>Antal arbejdstimer per dag</t>
  </si>
  <si>
    <t>Timer</t>
  </si>
  <si>
    <t>Gennemsnitlig mestertimepris</t>
  </si>
  <si>
    <t>Gennemsnitsligt antal funktionærer på pladsen</t>
  </si>
  <si>
    <t>Gennemsnitlig månedsløn for funktionærerne</t>
  </si>
  <si>
    <t>2. Produktionstid der vindes ved brug af totalinddækning</t>
  </si>
  <si>
    <t>Produktivitetsforbedring</t>
  </si>
  <si>
    <t>Spilddage</t>
  </si>
  <si>
    <t xml:space="preserve">   G-dage</t>
  </si>
  <si>
    <t xml:space="preserve">   Omkostning pr. G-dag pr. håndværker</t>
  </si>
  <si>
    <t>Sparet ugentligt timeforbrug til traditionelle vinterforanstaltninger</t>
  </si>
  <si>
    <t>Mandtimer</t>
  </si>
  <si>
    <t>3. Sparede omkostninger til materiel og materialer til traditionelle vinterforanstaltninger</t>
  </si>
  <si>
    <t>4. Sparede omkostninger til udtørring af nedbørsfugt</t>
  </si>
  <si>
    <t>5. Omkostninger til en totalinddækning</t>
  </si>
  <si>
    <t>Beregninger</t>
  </si>
  <si>
    <t>Besparelser hvis man anvender totalinddækning</t>
  </si>
  <si>
    <t>Indvundet produktionstid</t>
  </si>
  <si>
    <t>Gevinst ved forbedret produktivitet</t>
  </si>
  <si>
    <t>Beregningsdetaljer</t>
  </si>
  <si>
    <t>Gevinst på grund af færre spilddage</t>
  </si>
  <si>
    <t>Færre dage til udførelse af vinterforanstaltninger</t>
  </si>
  <si>
    <t>I alt</t>
  </si>
  <si>
    <t>Sparede omkostninger til G-dags betalinger</t>
  </si>
  <si>
    <t>Sparede omkostninger til materiel og materialer ved brug af totalinddækning</t>
  </si>
  <si>
    <t>Sparede omkostninger til udtørring af nedbørsfugt</t>
  </si>
  <si>
    <t>Sparede omkostninger til drift af byggeplads</t>
  </si>
  <si>
    <t>Sparede lønomkostninger til forlænget projektperiode</t>
  </si>
  <si>
    <t>Besparelser på posten "uforudsetet omkostninger"</t>
  </si>
  <si>
    <t>Samlede besparelser</t>
  </si>
  <si>
    <t>Øvrige mulige besparelser/gevinster</t>
  </si>
  <si>
    <t>Færre omkostninger til opvarmning</t>
  </si>
  <si>
    <t>Mindre mængde vejrligsbeskadigede materialer</t>
  </si>
  <si>
    <t xml:space="preserve">Færre fugtbetingede byggeskader </t>
  </si>
  <si>
    <t>Færre sygedage</t>
  </si>
  <si>
    <t>Tidligere igangsættelse af indendørsarbejder</t>
  </si>
  <si>
    <t>Færre driftsomkostninger grundet mindre vejrligspåvirkning under byggeriet</t>
  </si>
  <si>
    <t>Tidligere forrentning af byggeriet</t>
  </si>
  <si>
    <t>Omkostninger til totalinddækningen</t>
  </si>
  <si>
    <t>Omkostninger til en totalinddækning</t>
  </si>
  <si>
    <t>Øvrige mulige ekstraomkostninger der er svære at beregne</t>
  </si>
  <si>
    <t>Mere besværliggjort materialehåndtering</t>
  </si>
  <si>
    <t>Øget belysning under totalinddækningen</t>
  </si>
  <si>
    <r>
      <t>Resultater</t>
    </r>
    <r>
      <rPr>
        <b/>
        <sz val="12"/>
        <rFont val="Arial"/>
        <family val="2"/>
      </rPr>
      <t xml:space="preserve"> (se også nedenfor)</t>
    </r>
  </si>
  <si>
    <t>Besparelse hvis man anvender totalinddækning</t>
  </si>
  <si>
    <t>Nettogevinst ved brug af totalinddækning</t>
  </si>
  <si>
    <t>Sammenligning: Afsat i projektet til vinterforanstaltninger</t>
  </si>
  <si>
    <t>Variation</t>
  </si>
  <si>
    <t>Best case (bedste vejr)</t>
  </si>
  <si>
    <t>Worst case (værste vejr)</t>
  </si>
  <si>
    <t>Til top af siden</t>
  </si>
  <si>
    <t>COST/BENEFIT ANALYSE - Overslagsmodel</t>
  </si>
  <si>
    <t>Potentiel lønbesparelse som følge af brug af inddækning</t>
  </si>
  <si>
    <t>Resultater</t>
  </si>
  <si>
    <t>Resultater - egne nøgletal</t>
  </si>
  <si>
    <t>Teoretisk baggrund</t>
  </si>
  <si>
    <t>Totale omkostninger i forbindelse med brug af totalinddækning</t>
  </si>
  <si>
    <t>Variation - egne nøgletal</t>
  </si>
  <si>
    <t>COST/BENEFIT ANALYSE - Hjælpemodel</t>
  </si>
  <si>
    <t>Nøgletal</t>
  </si>
  <si>
    <t>Modellens</t>
  </si>
  <si>
    <t>Egne</t>
  </si>
  <si>
    <t>Øvrige projektinformationer</t>
  </si>
  <si>
    <t>Uforudsete omkostninger i % af forventede byggeomkostninger</t>
  </si>
  <si>
    <t>Byggepladsdrift i % af forventede byggeomkostninger</t>
  </si>
  <si>
    <t>Vinterforanstaltninger i % af forventede byggeomkostninger</t>
  </si>
  <si>
    <t>Bemanding</t>
  </si>
  <si>
    <t>Gennemsnitlig løn-del af de samlede omkostninger</t>
  </si>
  <si>
    <t>Andel af håndværkerne der drager fordel af inddækningen</t>
  </si>
  <si>
    <t>Antal håndværkere pr. funktionær</t>
  </si>
  <si>
    <t>Tilbage til overslagsmodel</t>
  </si>
  <si>
    <t>Gennnemsnitlig mestertimepris</t>
  </si>
  <si>
    <t>Gennemsnitlig månedløn for funktionærer</t>
  </si>
  <si>
    <t>Beregningsprincipper</t>
  </si>
  <si>
    <t>Produktionstid der vindes ved brug af totalinddækning</t>
  </si>
  <si>
    <t>Antal spilddage pr. uge</t>
  </si>
  <si>
    <t>Dag</t>
  </si>
  <si>
    <t>Antal G-dage pr. uge</t>
  </si>
  <si>
    <t>Omkostning pr. G-dag pr. håndværker</t>
  </si>
  <si>
    <t>Sparet timeforbrug til traditionelle vinterforanstaltninger / uge / håndværker</t>
  </si>
  <si>
    <t>Sparede omkostninger til materialer og materiel til vinterforanstaltn.</t>
  </si>
  <si>
    <t>Sparede omkostninger i % af de forventede byggeomkostninger</t>
  </si>
  <si>
    <t>Besparelser på uforudsete omkostninger</t>
  </si>
  <si>
    <t>Beregningsdetaljer - besparelser</t>
  </si>
  <si>
    <t>Modellen</t>
  </si>
  <si>
    <t>Bemanding, løn og arbejdsdage</t>
  </si>
  <si>
    <t>Løndel pr. måned</t>
  </si>
  <si>
    <t>Beregnet antal håndværkere der drager fordel af inddækning</t>
  </si>
  <si>
    <t>Beregnet antal funktionærer</t>
  </si>
  <si>
    <t>Antal arbejdsdage med totalinddækning</t>
  </si>
  <si>
    <t>Tilbage til overslagsberegning</t>
  </si>
  <si>
    <t>Overslagsberegning</t>
  </si>
  <si>
    <t>Omkostninger for tagsektionen</t>
  </si>
  <si>
    <t>Mindst</t>
  </si>
  <si>
    <t>Mellem</t>
  </si>
  <si>
    <t>Størst</t>
  </si>
  <si>
    <r>
      <t>Opsætning og nedtagning (DKK/m</t>
    </r>
    <r>
      <rPr>
        <vertAlign val="superscript"/>
        <sz val="10"/>
        <rFont val="Arial"/>
        <family val="2"/>
      </rPr>
      <t>2</t>
    </r>
    <r>
      <rPr>
        <sz val="10"/>
        <rFont val="Arial"/>
        <family val="2"/>
      </rPr>
      <t>)</t>
    </r>
  </si>
  <si>
    <t>Anvendelse af kraner til opsætning og nedtagning (DKK/m2)</t>
  </si>
  <si>
    <t>Leje af tagsektionen (DKK/m2)</t>
  </si>
  <si>
    <t>Omkostninger til evt. skinner (DKK/m)</t>
  </si>
  <si>
    <t>Ekstraomkostninger til stilladsdelen</t>
  </si>
  <si>
    <t>Inddækning af stilladset (køb, montage og nedtagning) (DKK/m2)</t>
  </si>
  <si>
    <t>Forstærkning af stilladset (DKK/m2)</t>
  </si>
  <si>
    <t xml:space="preserve">Leje af stilladset extra dage (DKK/m2) </t>
  </si>
  <si>
    <t>Beregnede omkostninger</t>
  </si>
  <si>
    <t>Tagsektionen</t>
  </si>
  <si>
    <t>Opsætning og nedtagning (DKK)</t>
  </si>
  <si>
    <t>Leje (DKK)</t>
  </si>
  <si>
    <t>Vedligeholdelse af inddækningen (DKK)</t>
  </si>
  <si>
    <t>Omkostninger til skinner (DKK)</t>
  </si>
  <si>
    <t>Inddækning af (eksisterende) stillads</t>
  </si>
  <si>
    <t>Indkøb, opsætning og nedtagning af inddækningsmaterialet (DKK)</t>
  </si>
  <si>
    <t>Forstærkning af stilladset (DKK)</t>
  </si>
  <si>
    <t>Samlede omkostninger inkl. brug af skinner</t>
  </si>
  <si>
    <t>Samlede omkostninger uden brug af skinner</t>
  </si>
  <si>
    <t>Egen værdi for omkostning til totalinddækning</t>
  </si>
  <si>
    <t>Modellens nøgletal</t>
  </si>
  <si>
    <t>Egne tal</t>
  </si>
  <si>
    <t>"Bedste"</t>
  </si>
  <si>
    <t>Forventede</t>
  </si>
  <si>
    <t>"Værste"</t>
  </si>
  <si>
    <t xml:space="preserve"> Antal G-dage pr. uge</t>
  </si>
  <si>
    <t>Sparet timeforbrug til vinterforanstaltninger / uge / håndværker</t>
  </si>
  <si>
    <t>Sparede omkostninger til materiel og materialer i % af de forventede byggeomkostninger</t>
  </si>
  <si>
    <t>Omkostninger til G-dags betalinger</t>
  </si>
  <si>
    <t>Tilbage til hjælpemodel</t>
  </si>
  <si>
    <t>Interimsvinduer og døre</t>
  </si>
  <si>
    <t>Antagede omkostninger til materialer og materiel</t>
  </si>
  <si>
    <t>der skal indgå i cost/benefit-beregningen:</t>
  </si>
  <si>
    <t>Tilbage til top af siden</t>
  </si>
  <si>
    <t>jan</t>
  </si>
  <si>
    <t>feb</t>
  </si>
  <si>
    <t>mar</t>
  </si>
  <si>
    <t>apr</t>
  </si>
  <si>
    <t>maj</t>
  </si>
  <si>
    <t>jun</t>
  </si>
  <si>
    <t>jul</t>
  </si>
  <si>
    <t>aug</t>
  </si>
  <si>
    <t>sep</t>
  </si>
  <si>
    <t>okt</t>
  </si>
  <si>
    <t>nov</t>
  </si>
  <si>
    <t>dec</t>
  </si>
  <si>
    <t xml:space="preserve">Forventede besparelser </t>
  </si>
  <si>
    <t>Længde</t>
  </si>
  <si>
    <t>Bredde</t>
  </si>
  <si>
    <t>Nedbør</t>
  </si>
  <si>
    <t>x</t>
  </si>
  <si>
    <t>=</t>
  </si>
  <si>
    <t>størst</t>
  </si>
  <si>
    <t>Leje af stilladset (DKK/m2)</t>
  </si>
  <si>
    <t>Ekstra leje af stilladset (DKK)</t>
  </si>
  <si>
    <t>Omkostning til anvendelse af totalinddækningen:</t>
  </si>
  <si>
    <t xml:space="preserve">Tilbage til hjælpemodel </t>
  </si>
  <si>
    <t>:</t>
  </si>
  <si>
    <t>(håndværkerlønninger)</t>
  </si>
  <si>
    <t>(funktionærlønninger)</t>
  </si>
  <si>
    <t>Sum</t>
  </si>
  <si>
    <t xml:space="preserve">Forventet %-del sparet af de samlede potentielle lønbesparelser: </t>
  </si>
  <si>
    <t>Beregnet besparelse</t>
  </si>
  <si>
    <t>Potentielle uforudsete omkostninger:</t>
  </si>
  <si>
    <t>Heraf sparet grundet anvendelse af totalinddækning:</t>
  </si>
  <si>
    <t>3. Sparede omkostninger til materiel og materialer ved brug af totalinddækning</t>
  </si>
  <si>
    <t>Tilbage til hovedmodel</t>
  </si>
  <si>
    <t>Tilbage til indtastning</t>
  </si>
  <si>
    <t xml:space="preserve">Gennemsnitlig mestertimespris der </t>
  </si>
  <si>
    <t>skal anvendes i cost/benefit-beregningen</t>
  </si>
  <si>
    <t xml:space="preserve">Gennemsnitlig månedlige omkostninger </t>
  </si>
  <si>
    <t>til funktionærer på byggepladsen</t>
  </si>
  <si>
    <t>Tabel:</t>
  </si>
  <si>
    <t>Estimeret tab i arbejdseffektivitet i %</t>
  </si>
  <si>
    <t>Uden inddækning</t>
  </si>
  <si>
    <t>Med inddækning</t>
  </si>
  <si>
    <t>Forskel</t>
  </si>
  <si>
    <t>1. kvartal</t>
  </si>
  <si>
    <t>4. kvartal</t>
  </si>
  <si>
    <t>Gennemsnitligt fald i produktiviteten</t>
  </si>
  <si>
    <t>der skal anvendes i cost/benefit-beregningen:</t>
  </si>
  <si>
    <t xml:space="preserve">Antal samlede forventede vejrligsdage i perioden </t>
  </si>
  <si>
    <t>der skal anvendes til cost/benefit-beregningen</t>
  </si>
  <si>
    <t>Aktiviter/måned</t>
  </si>
  <si>
    <t>Jan</t>
  </si>
  <si>
    <t>Feb</t>
  </si>
  <si>
    <t>Mar</t>
  </si>
  <si>
    <t>Apr</t>
  </si>
  <si>
    <t>Maj</t>
  </si>
  <si>
    <t>Jun</t>
  </si>
  <si>
    <t>Jul</t>
  </si>
  <si>
    <t>Aug</t>
  </si>
  <si>
    <t>Sep</t>
  </si>
  <si>
    <t>Okt</t>
  </si>
  <si>
    <t>Nov</t>
  </si>
  <si>
    <t>Dec</t>
  </si>
  <si>
    <t>Råhus</t>
  </si>
  <si>
    <t>Tagdækning</t>
  </si>
  <si>
    <t>Valgte antal G-dage, der skal</t>
  </si>
  <si>
    <t>anvendes til cost/benefit-beregningen</t>
  </si>
  <si>
    <t>Ugentligt antal mandtimer forventet anvendt til vinterforanstaltninger,</t>
  </si>
  <si>
    <t xml:space="preserve"> som skal anvendes i cost/benefit-beregningen</t>
  </si>
  <si>
    <t>bird</t>
  </si>
  <si>
    <t>Days</t>
  </si>
  <si>
    <t>Beløb der skal anvendes i beregningen:</t>
  </si>
  <si>
    <t>Vurderet besparelse af forudsetete omkostninger:</t>
  </si>
  <si>
    <t>Egen vurdering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</si>
</sst>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
  </numFmts>
  <fonts count="36">
    <font>
      <sz val="11"/>
      <color theme="1"/>
      <name val="Calibri"/>
      <family val="2"/>
      <scheme val="minor"/>
    </font>
    <font>
      <sz val="10"/>
      <name val="Arial"/>
      <family val="2"/>
    </font>
    <font>
      <u val="single"/>
      <sz val="11"/>
      <color theme="10"/>
      <name val="Calibri"/>
      <family val="2"/>
      <scheme val="minor"/>
    </font>
    <font>
      <b/>
      <sz val="16"/>
      <name val="Arial"/>
      <family val="2"/>
    </font>
    <font>
      <b/>
      <sz val="12"/>
      <name val="Arial"/>
      <family val="2"/>
    </font>
    <font>
      <b/>
      <sz val="14"/>
      <name val="Arial"/>
      <family val="2"/>
    </font>
    <font>
      <b/>
      <sz val="10"/>
      <name val="Arial"/>
      <family val="2"/>
    </font>
    <font>
      <b/>
      <sz val="10"/>
      <color indexed="11"/>
      <name val="Arial"/>
      <family val="2"/>
    </font>
    <font>
      <sz val="8"/>
      <name val="Tahoma"/>
      <family val="2"/>
    </font>
    <font>
      <vertAlign val="superscript"/>
      <sz val="10"/>
      <name val="Arial"/>
      <family val="2"/>
    </font>
    <font>
      <b/>
      <i/>
      <sz val="12"/>
      <name val="Arial"/>
      <family val="2"/>
    </font>
    <font>
      <b/>
      <sz val="8"/>
      <name val="Tahoma"/>
      <family val="2"/>
    </font>
    <font>
      <sz val="10"/>
      <color indexed="44"/>
      <name val="Arial"/>
      <family val="2"/>
    </font>
    <font>
      <u val="single"/>
      <sz val="10"/>
      <color indexed="44"/>
      <name val="Arial"/>
      <family val="2"/>
    </font>
    <font>
      <sz val="12"/>
      <name val="Times New Roman"/>
      <family val="1"/>
    </font>
    <font>
      <b/>
      <sz val="9"/>
      <name val="Arial"/>
      <family val="2"/>
    </font>
    <font>
      <sz val="9"/>
      <name val="Arial"/>
      <family val="2"/>
    </font>
    <font>
      <u val="single"/>
      <sz val="10"/>
      <color indexed="12"/>
      <name val="Arial"/>
      <family val="2"/>
    </font>
    <font>
      <sz val="10"/>
      <name val="Times New Roman"/>
      <family val="1"/>
    </font>
    <font>
      <sz val="11"/>
      <name val="Calibri"/>
      <family val="2"/>
      <scheme val="minor"/>
    </font>
    <font>
      <sz val="11"/>
      <color rgb="FFFF0000"/>
      <name val="Calibri"/>
      <family val="2"/>
      <scheme val="minor"/>
    </font>
    <font>
      <sz val="9"/>
      <name val="Tahoma"/>
      <family val="2"/>
    </font>
    <font>
      <b/>
      <u val="single"/>
      <sz val="12"/>
      <color theme="10"/>
      <name val="Calibri"/>
      <family val="2"/>
      <scheme val="minor"/>
    </font>
    <font>
      <b/>
      <sz val="12"/>
      <color theme="1"/>
      <name val="Calibri"/>
      <family val="2"/>
      <scheme val="minor"/>
    </font>
    <font>
      <sz val="10"/>
      <name val="Calibri"/>
      <family val="2"/>
    </font>
    <font>
      <sz val="11"/>
      <name val="+mn-cs"/>
      <family val="2"/>
    </font>
    <font>
      <sz val="11"/>
      <color theme="1"/>
      <name val="Calibri"/>
      <family val="2"/>
    </font>
    <font>
      <sz val="11"/>
      <name val="Calibri"/>
      <family val="2"/>
    </font>
    <font>
      <b/>
      <sz val="12"/>
      <color rgb="FF000000"/>
      <name val="Arial"/>
      <family val="2"/>
    </font>
    <font>
      <sz val="12"/>
      <color rgb="FF000000"/>
      <name val="Arial"/>
      <family val="2"/>
    </font>
    <font>
      <b/>
      <sz val="11"/>
      <name val="+mn-cs"/>
      <family val="2"/>
    </font>
    <font>
      <sz val="10"/>
      <color rgb="FF000000"/>
      <name val="Arial"/>
      <family val="2"/>
    </font>
    <font>
      <b/>
      <sz val="8"/>
      <name val="Calibri"/>
      <family val="2"/>
    </font>
    <font>
      <b/>
      <sz val="10"/>
      <color rgb="FF000000"/>
      <name val="Arial"/>
      <family val="2"/>
    </font>
    <font>
      <u val="single"/>
      <sz val="10"/>
      <color rgb="FF000000"/>
      <name val="Arial"/>
      <family val="2"/>
    </font>
    <font>
      <sz val="10"/>
      <color rgb="FFFF0000"/>
      <name val="Arial"/>
      <family val="2"/>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s>
  <borders count="28">
    <border>
      <left/>
      <right/>
      <top/>
      <bottom/>
      <diagonal/>
    </border>
    <border>
      <left style="thin"/>
      <right style="thin"/>
      <top style="medium"/>
      <bottom/>
    </border>
    <border>
      <left/>
      <right style="thin"/>
      <top style="medium"/>
      <bottom/>
    </border>
    <border>
      <left style="thin"/>
      <right/>
      <top/>
      <bottom/>
    </border>
    <border>
      <left/>
      <right style="thin"/>
      <top/>
      <bottom/>
    </border>
    <border>
      <left style="thin"/>
      <right style="thin"/>
      <top/>
      <bottom style="thin"/>
    </border>
    <border>
      <left/>
      <right style="thin"/>
      <top/>
      <bottom style="thin"/>
    </border>
    <border>
      <left style="thin"/>
      <right style="thin"/>
      <top/>
      <bottom/>
    </border>
    <border>
      <left style="thin"/>
      <right/>
      <top/>
      <bottom style="thin"/>
    </border>
    <border>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right/>
      <top/>
      <bottom style="double"/>
    </border>
    <border>
      <left style="thin"/>
      <right style="thin"/>
      <top style="thin"/>
      <bottom/>
    </border>
    <border>
      <left style="thin"/>
      <right style="medium"/>
      <top style="thin"/>
      <bottom style="thin"/>
    </border>
    <border>
      <left style="thin"/>
      <right/>
      <top style="thin"/>
      <bottom style="double"/>
    </border>
    <border>
      <left/>
      <right style="thin"/>
      <top style="thin"/>
      <bottom style="double"/>
    </border>
    <border>
      <left style="medium"/>
      <right/>
      <top style="medium"/>
      <bottom/>
    </border>
    <border>
      <left style="medium"/>
      <right/>
      <top/>
      <bottom style="thin"/>
    </border>
    <border>
      <left style="medium"/>
      <right/>
      <top/>
      <bottom/>
    </border>
    <border>
      <left style="medium"/>
      <right/>
      <top style="thin"/>
      <bottom style="thin"/>
    </border>
    <border>
      <left style="medium"/>
      <right style="medium"/>
      <top style="medium"/>
      <bottom style="medium"/>
    </border>
    <border>
      <left/>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cellStyleXfs>
  <cellXfs count="276">
    <xf numFmtId="0" fontId="0" fillId="0" borderId="0" xfId="0"/>
    <xf numFmtId="0" fontId="0" fillId="2" borderId="1" xfId="0" applyFill="1" applyBorder="1"/>
    <xf numFmtId="0" fontId="3" fillId="2" borderId="2" xfId="0" applyFont="1" applyFill="1" applyBorder="1"/>
    <xf numFmtId="0" fontId="0" fillId="2" borderId="3" xfId="0" applyFill="1" applyBorder="1"/>
    <xf numFmtId="0" fontId="0" fillId="2" borderId="0" xfId="0" applyFill="1"/>
    <xf numFmtId="0" fontId="0" fillId="2" borderId="4" xfId="0" applyFill="1" applyBorder="1"/>
    <xf numFmtId="0" fontId="4" fillId="2" borderId="5" xfId="0" applyFont="1" applyFill="1" applyBorder="1"/>
    <xf numFmtId="0" fontId="5" fillId="2" borderId="6" xfId="0" applyFont="1" applyFill="1" applyBorder="1" applyAlignment="1">
      <alignment horizontal="left"/>
    </xf>
    <xf numFmtId="0" fontId="4" fillId="2" borderId="0" xfId="0" applyFont="1" applyFill="1"/>
    <xf numFmtId="0" fontId="2" fillId="2" borderId="0" xfId="21" applyFill="1" applyBorder="1" applyAlignment="1" applyProtection="1">
      <alignment horizontal="left"/>
      <protection/>
    </xf>
    <xf numFmtId="0" fontId="6" fillId="2" borderId="7" xfId="0" applyFont="1" applyFill="1" applyBorder="1"/>
    <xf numFmtId="0" fontId="6" fillId="2" borderId="4" xfId="0" applyFont="1" applyFill="1" applyBorder="1"/>
    <xf numFmtId="0" fontId="6" fillId="2" borderId="0" xfId="0" applyFont="1" applyFill="1"/>
    <xf numFmtId="0" fontId="6" fillId="2" borderId="0" xfId="0" applyFont="1" applyFill="1" applyAlignment="1">
      <alignment horizontal="center"/>
    </xf>
    <xf numFmtId="0" fontId="6" fillId="2" borderId="4" xfId="0" applyFont="1" applyFill="1" applyBorder="1" applyAlignment="1">
      <alignment horizontal="center"/>
    </xf>
    <xf numFmtId="0" fontId="0" fillId="2" borderId="7" xfId="0" applyFill="1" applyBorder="1"/>
    <xf numFmtId="0" fontId="1" fillId="2" borderId="4" xfId="0" applyFont="1" applyFill="1" applyBorder="1"/>
    <xf numFmtId="0" fontId="1" fillId="2" borderId="0" xfId="0" applyFont="1" applyFill="1"/>
    <xf numFmtId="0" fontId="6" fillId="2" borderId="0" xfId="0" applyFont="1" applyFill="1" applyAlignment="1">
      <alignment horizontal="left"/>
    </xf>
    <xf numFmtId="0" fontId="1" fillId="2" borderId="0" xfId="0" applyFont="1" applyFill="1" applyAlignment="1" applyProtection="1">
      <alignment horizontal="left"/>
      <protection locked="0"/>
    </xf>
    <xf numFmtId="0" fontId="0" fillId="2" borderId="0" xfId="0" applyFill="1" applyAlignment="1">
      <alignment horizontal="left"/>
    </xf>
    <xf numFmtId="3" fontId="1" fillId="3" borderId="0" xfId="20" applyNumberFormat="1" applyFont="1" applyFill="1" applyBorder="1" applyAlignment="1" applyProtection="1">
      <alignment horizontal="right"/>
      <protection locked="0"/>
    </xf>
    <xf numFmtId="164" fontId="1" fillId="2" borderId="0" xfId="20" applyFont="1" applyFill="1" applyBorder="1" applyAlignment="1">
      <alignment horizontal="left"/>
    </xf>
    <xf numFmtId="164" fontId="7" fillId="2" borderId="4" xfId="20" applyFont="1" applyFill="1" applyBorder="1" applyAlignment="1">
      <alignment horizontal="left"/>
    </xf>
    <xf numFmtId="164" fontId="7" fillId="2" borderId="0" xfId="20" applyFont="1" applyFill="1" applyBorder="1" applyAlignment="1">
      <alignment horizontal="left"/>
    </xf>
    <xf numFmtId="164" fontId="6" fillId="2" borderId="0" xfId="20" applyFont="1" applyFill="1" applyBorder="1" applyAlignment="1">
      <alignment horizontal="left"/>
    </xf>
    <xf numFmtId="164" fontId="1" fillId="2" borderId="0" xfId="20" applyFont="1" applyFill="1" applyBorder="1" applyAlignment="1">
      <alignment/>
    </xf>
    <xf numFmtId="3" fontId="1" fillId="2" borderId="0" xfId="20" applyNumberFormat="1" applyFont="1" applyFill="1" applyBorder="1" applyAlignment="1" applyProtection="1">
      <alignment horizontal="right"/>
      <protection locked="0"/>
    </xf>
    <xf numFmtId="164" fontId="6" fillId="2" borderId="4" xfId="20" applyFont="1" applyFill="1" applyBorder="1" applyAlignment="1">
      <alignment horizontal="left"/>
    </xf>
    <xf numFmtId="3" fontId="1" fillId="3" borderId="0" xfId="0" applyNumberFormat="1" applyFont="1" applyFill="1" applyProtection="1">
      <protection locked="0"/>
    </xf>
    <xf numFmtId="3" fontId="1" fillId="2" borderId="0" xfId="0" applyNumberFormat="1" applyFont="1" applyFill="1" applyProtection="1">
      <protection locked="0"/>
    </xf>
    <xf numFmtId="0" fontId="1" fillId="2" borderId="7" xfId="0" applyFont="1" applyFill="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5" fillId="2" borderId="11" xfId="0" applyFont="1" applyFill="1" applyBorder="1"/>
    <xf numFmtId="0" fontId="0" fillId="2" borderId="12" xfId="0" applyFill="1" applyBorder="1"/>
    <xf numFmtId="0" fontId="0" fillId="2" borderId="13" xfId="0" applyFill="1" applyBorder="1"/>
    <xf numFmtId="0" fontId="0" fillId="2" borderId="11" xfId="0" applyFill="1" applyBorder="1"/>
    <xf numFmtId="0" fontId="5" fillId="2" borderId="12" xfId="0" applyFont="1" applyFill="1" applyBorder="1"/>
    <xf numFmtId="0" fontId="0" fillId="2" borderId="14" xfId="0" applyFill="1" applyBorder="1"/>
    <xf numFmtId="0" fontId="0" fillId="2" borderId="15" xfId="0" applyFill="1" applyBorder="1"/>
    <xf numFmtId="0" fontId="0" fillId="2" borderId="16" xfId="0" applyFill="1" applyBorder="1"/>
    <xf numFmtId="3" fontId="0" fillId="0" borderId="0" xfId="0" applyNumberFormat="1"/>
    <xf numFmtId="0" fontId="2" fillId="2" borderId="3" xfId="21" applyFill="1" applyBorder="1" applyAlignment="1" applyProtection="1">
      <alignment horizontal="left"/>
      <protection/>
    </xf>
    <xf numFmtId="3" fontId="0" fillId="0" borderId="17" xfId="0" applyNumberFormat="1" applyBorder="1"/>
    <xf numFmtId="0" fontId="5" fillId="2" borderId="12" xfId="21" applyFont="1" applyFill="1" applyBorder="1" applyAlignment="1" applyProtection="1">
      <alignment horizontal="left"/>
      <protection/>
    </xf>
    <xf numFmtId="0" fontId="0" fillId="2" borderId="5" xfId="0" applyFill="1" applyBorder="1"/>
    <xf numFmtId="0" fontId="0" fillId="4" borderId="0" xfId="0" applyFill="1"/>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0" fontId="4" fillId="2" borderId="10" xfId="0" applyFont="1" applyFill="1" applyBorder="1"/>
    <xf numFmtId="0" fontId="6" fillId="2" borderId="13" xfId="0" applyFont="1" applyFill="1" applyBorder="1" applyAlignment="1">
      <alignment horizontal="center"/>
    </xf>
    <xf numFmtId="0" fontId="6" fillId="2" borderId="13" xfId="0" applyFont="1" applyFill="1" applyBorder="1"/>
    <xf numFmtId="0" fontId="6" fillId="2" borderId="11" xfId="0" applyFont="1" applyFill="1" applyBorder="1"/>
    <xf numFmtId="0" fontId="4" fillId="2" borderId="4" xfId="0" applyFont="1" applyFill="1" applyBorder="1"/>
    <xf numFmtId="0" fontId="6" fillId="2" borderId="14" xfId="0" applyFont="1" applyFill="1" applyBorder="1" applyAlignment="1">
      <alignment horizontal="center"/>
    </xf>
    <xf numFmtId="0" fontId="6" fillId="2" borderId="15" xfId="0" applyFont="1" applyFill="1" applyBorder="1"/>
    <xf numFmtId="0" fontId="6" fillId="2" borderId="16" xfId="0" applyFont="1" applyFill="1" applyBorder="1"/>
    <xf numFmtId="0" fontId="6" fillId="2" borderId="15" xfId="0" applyFont="1" applyFill="1" applyBorder="1" applyAlignment="1">
      <alignment horizontal="center"/>
    </xf>
    <xf numFmtId="0" fontId="6" fillId="0" borderId="0" xfId="0" applyFont="1"/>
    <xf numFmtId="0" fontId="6" fillId="2" borderId="3" xfId="0" applyFont="1" applyFill="1" applyBorder="1" applyAlignment="1">
      <alignment horizontal="center"/>
    </xf>
    <xf numFmtId="3" fontId="1" fillId="0" borderId="3" xfId="0" applyNumberFormat="1" applyFont="1" applyBorder="1" applyAlignment="1">
      <alignment horizontal="right"/>
    </xf>
    <xf numFmtId="3" fontId="1" fillId="3" borderId="0" xfId="0" applyNumberFormat="1" applyFont="1" applyFill="1" applyAlignment="1" applyProtection="1">
      <alignment horizontal="right"/>
      <protection locked="0"/>
    </xf>
    <xf numFmtId="0" fontId="1" fillId="0" borderId="0" xfId="0" applyFont="1"/>
    <xf numFmtId="3" fontId="1" fillId="2" borderId="3" xfId="0" applyNumberFormat="1" applyFont="1" applyFill="1" applyBorder="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left"/>
    </xf>
    <xf numFmtId="3" fontId="0" fillId="0" borderId="3" xfId="0" applyNumberFormat="1" applyBorder="1"/>
    <xf numFmtId="3" fontId="0" fillId="2" borderId="0" xfId="0" applyNumberFormat="1" applyFill="1" applyAlignment="1">
      <alignment horizontal="left"/>
    </xf>
    <xf numFmtId="0" fontId="0" fillId="3" borderId="0" xfId="0" applyFill="1" applyProtection="1">
      <protection locked="0"/>
    </xf>
    <xf numFmtId="3" fontId="0" fillId="2" borderId="3" xfId="0" applyNumberFormat="1" applyFill="1" applyBorder="1"/>
    <xf numFmtId="3" fontId="0" fillId="2" borderId="0" xfId="0" applyNumberFormat="1" applyFill="1"/>
    <xf numFmtId="3" fontId="0" fillId="3" borderId="0" xfId="0" applyNumberFormat="1" applyFill="1" applyProtection="1">
      <protection locked="0"/>
    </xf>
    <xf numFmtId="3" fontId="6" fillId="0" borderId="0" xfId="0" applyNumberFormat="1" applyFont="1" applyAlignment="1">
      <alignment horizontal="right"/>
    </xf>
    <xf numFmtId="3" fontId="1" fillId="2" borderId="0" xfId="0" applyNumberFormat="1" applyFont="1" applyFill="1"/>
    <xf numFmtId="3" fontId="0" fillId="2" borderId="8" xfId="0" applyNumberFormat="1" applyFill="1" applyBorder="1"/>
    <xf numFmtId="3" fontId="0" fillId="2" borderId="9" xfId="0" applyNumberFormat="1" applyFill="1" applyBorder="1"/>
    <xf numFmtId="0" fontId="6" fillId="2" borderId="18" xfId="0" applyFont="1" applyFill="1" applyBorder="1"/>
    <xf numFmtId="3" fontId="6" fillId="0" borderId="0" xfId="0" applyNumberFormat="1" applyFont="1" applyAlignment="1" applyProtection="1">
      <alignment horizontal="right"/>
      <protection locked="0"/>
    </xf>
    <xf numFmtId="0" fontId="4" fillId="2" borderId="12" xfId="0" applyFont="1" applyFill="1" applyBorder="1"/>
    <xf numFmtId="0" fontId="6" fillId="2" borderId="12" xfId="0" applyFont="1" applyFill="1" applyBorder="1" applyAlignment="1">
      <alignment horizontal="center"/>
    </xf>
    <xf numFmtId="0" fontId="6" fillId="2" borderId="11" xfId="0" applyFont="1" applyFill="1" applyBorder="1" applyAlignment="1">
      <alignment horizontal="center"/>
    </xf>
    <xf numFmtId="0" fontId="0" fillId="2" borderId="18" xfId="0" applyFill="1" applyBorder="1"/>
    <xf numFmtId="0" fontId="1" fillId="2" borderId="0" xfId="0" applyFont="1" applyFill="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3" fontId="1" fillId="0" borderId="0" xfId="0" applyNumberFormat="1" applyFont="1" applyAlignment="1">
      <alignment horizontal="right"/>
    </xf>
    <xf numFmtId="1" fontId="1" fillId="0" borderId="0" xfId="0" applyNumberFormat="1" applyFont="1"/>
    <xf numFmtId="1" fontId="1" fillId="0" borderId="3" xfId="0" applyNumberFormat="1" applyFont="1" applyBorder="1" applyAlignment="1">
      <alignment horizontal="right"/>
    </xf>
    <xf numFmtId="1" fontId="1" fillId="0" borderId="3" xfId="0" applyNumberFormat="1" applyFont="1" applyBorder="1"/>
    <xf numFmtId="0" fontId="6" fillId="2" borderId="3" xfId="0" applyFont="1" applyFill="1" applyBorder="1" applyAlignment="1">
      <alignment horizontal="right"/>
    </xf>
    <xf numFmtId="0" fontId="0" fillId="2" borderId="3" xfId="0" applyFill="1" applyBorder="1" applyAlignment="1">
      <alignment horizontal="right"/>
    </xf>
    <xf numFmtId="165" fontId="0" fillId="0" borderId="0" xfId="0" applyNumberFormat="1"/>
    <xf numFmtId="3" fontId="0" fillId="2" borderId="0" xfId="0" applyNumberFormat="1" applyFill="1" applyAlignment="1">
      <alignment horizontal="right"/>
    </xf>
    <xf numFmtId="3" fontId="0" fillId="0" borderId="15" xfId="0" applyNumberFormat="1" applyBorder="1"/>
    <xf numFmtId="3" fontId="0" fillId="0" borderId="14" xfId="0" applyNumberFormat="1" applyBorder="1" applyAlignment="1">
      <alignment horizontal="right"/>
    </xf>
    <xf numFmtId="0" fontId="0" fillId="0" borderId="0" xfId="0" applyAlignment="1">
      <alignment vertical="center" wrapText="1"/>
    </xf>
    <xf numFmtId="0" fontId="1" fillId="0" borderId="0" xfId="0" applyFont="1" applyAlignment="1">
      <alignment vertical="center" wrapText="1"/>
    </xf>
    <xf numFmtId="0" fontId="6" fillId="2" borderId="7" xfId="0" applyFont="1" applyFill="1" applyBorder="1" applyAlignment="1">
      <alignment vertical="center" wrapText="1"/>
    </xf>
    <xf numFmtId="0" fontId="1" fillId="0" borderId="0" xfId="0" applyFont="1" applyAlignment="1">
      <alignment wrapText="1"/>
    </xf>
    <xf numFmtId="3" fontId="0" fillId="0" borderId="3" xfId="0" applyNumberFormat="1" applyBorder="1" applyAlignment="1">
      <alignment horizontal="right"/>
    </xf>
    <xf numFmtId="165" fontId="0" fillId="0" borderId="0" xfId="0" applyNumberFormat="1" applyAlignment="1">
      <alignment horizontal="right"/>
    </xf>
    <xf numFmtId="0" fontId="0" fillId="2" borderId="0" xfId="0" applyFill="1" applyAlignment="1">
      <alignment horizontal="right"/>
    </xf>
    <xf numFmtId="0" fontId="2" fillId="2" borderId="0" xfId="21" applyFill="1" applyAlignment="1" applyProtection="1">
      <alignment/>
      <protection/>
    </xf>
    <xf numFmtId="0" fontId="0" fillId="0" borderId="10" xfId="0" applyBorder="1"/>
    <xf numFmtId="3" fontId="0" fillId="0" borderId="12" xfId="0" applyNumberFormat="1" applyBorder="1" applyAlignment="1">
      <alignment horizontal="right"/>
    </xf>
    <xf numFmtId="0" fontId="0" fillId="0" borderId="11" xfId="0" applyBorder="1" applyAlignment="1">
      <alignment horizontal="left"/>
    </xf>
    <xf numFmtId="0" fontId="6" fillId="0" borderId="10" xfId="0" applyFont="1" applyBorder="1"/>
    <xf numFmtId="0" fontId="0" fillId="0" borderId="10" xfId="0" applyBorder="1" applyAlignment="1">
      <alignment horizontal="center"/>
    </xf>
    <xf numFmtId="0" fontId="1" fillId="0" borderId="10" xfId="0" applyFont="1" applyBorder="1"/>
    <xf numFmtId="0" fontId="1" fillId="0" borderId="15" xfId="0" applyFont="1" applyBorder="1"/>
    <xf numFmtId="3" fontId="0" fillId="0" borderId="10" xfId="0" applyNumberFormat="1" applyBorder="1" applyAlignment="1">
      <alignment horizontal="right"/>
    </xf>
    <xf numFmtId="0" fontId="6" fillId="0" borderId="15" xfId="0" applyFont="1" applyBorder="1"/>
    <xf numFmtId="0" fontId="1" fillId="0" borderId="6" xfId="0" applyFont="1" applyBorder="1"/>
    <xf numFmtId="3" fontId="6" fillId="0" borderId="10" xfId="0" applyNumberFormat="1" applyFont="1" applyBorder="1" applyAlignment="1">
      <alignment horizontal="right"/>
    </xf>
    <xf numFmtId="3" fontId="6" fillId="3" borderId="17" xfId="0" applyNumberFormat="1" applyFont="1" applyFill="1" applyBorder="1" applyAlignment="1" applyProtection="1">
      <alignment horizontal="right"/>
      <protection locked="0"/>
    </xf>
    <xf numFmtId="0" fontId="0" fillId="2" borderId="0" xfId="0" applyFill="1" applyAlignment="1">
      <alignment horizontal="center"/>
    </xf>
    <xf numFmtId="0" fontId="0" fillId="0" borderId="19" xfId="0" applyBorder="1" applyAlignment="1">
      <alignment horizontal="center"/>
    </xf>
    <xf numFmtId="0" fontId="0" fillId="0" borderId="11" xfId="0" applyBorder="1" applyAlignment="1">
      <alignment horizontal="center"/>
    </xf>
    <xf numFmtId="165" fontId="0" fillId="0" borderId="10" xfId="0" applyNumberFormat="1" applyBorder="1"/>
    <xf numFmtId="165" fontId="0" fillId="0" borderId="19" xfId="0" applyNumberFormat="1" applyBorder="1"/>
    <xf numFmtId="165" fontId="0" fillId="0" borderId="11" xfId="0" applyNumberFormat="1" applyBorder="1"/>
    <xf numFmtId="0" fontId="0" fillId="0" borderId="10" xfId="0" applyBorder="1" applyAlignment="1">
      <alignment vertical="center" wrapText="1"/>
    </xf>
    <xf numFmtId="3" fontId="0" fillId="0" borderId="13" xfId="0" applyNumberFormat="1" applyBorder="1"/>
    <xf numFmtId="0" fontId="1" fillId="0" borderId="10" xfId="0" applyFont="1" applyBorder="1" applyAlignment="1">
      <alignment vertical="center" wrapText="1"/>
    </xf>
    <xf numFmtId="0" fontId="1" fillId="0" borderId="10" xfId="0" applyFont="1" applyBorder="1" applyAlignment="1">
      <alignment wrapText="1"/>
    </xf>
    <xf numFmtId="3" fontId="0" fillId="0" borderId="10" xfId="0" applyNumberFormat="1" applyBorder="1"/>
    <xf numFmtId="3" fontId="0" fillId="0" borderId="19" xfId="0" applyNumberFormat="1" applyBorder="1"/>
    <xf numFmtId="3" fontId="0" fillId="0" borderId="11" xfId="0" applyNumberFormat="1" applyBorder="1"/>
    <xf numFmtId="165" fontId="0" fillId="0" borderId="10" xfId="0" applyNumberFormat="1" applyBorder="1" applyAlignment="1">
      <alignment horizontal="right"/>
    </xf>
    <xf numFmtId="165" fontId="0" fillId="0" borderId="19" xfId="0" applyNumberFormat="1" applyBorder="1" applyAlignment="1">
      <alignment horizontal="right"/>
    </xf>
    <xf numFmtId="165" fontId="0" fillId="0" borderId="11" xfId="0" applyNumberFormat="1" applyBorder="1" applyAlignment="1">
      <alignment horizontal="right"/>
    </xf>
    <xf numFmtId="3" fontId="0" fillId="0" borderId="19" xfId="0" applyNumberFormat="1" applyBorder="1" applyAlignment="1">
      <alignment horizontal="right"/>
    </xf>
    <xf numFmtId="3" fontId="0" fillId="0" borderId="11" xfId="0" applyNumberFormat="1" applyBorder="1" applyAlignment="1">
      <alignment horizontal="right"/>
    </xf>
    <xf numFmtId="0" fontId="2" fillId="0" borderId="0" xfId="21" applyFill="1" applyAlignment="1" applyProtection="1">
      <alignment/>
      <protection/>
    </xf>
    <xf numFmtId="0" fontId="1" fillId="3" borderId="0" xfId="0" applyFont="1" applyFill="1" applyAlignment="1" applyProtection="1">
      <alignment horizontal="left"/>
      <protection locked="0"/>
    </xf>
    <xf numFmtId="0" fontId="7" fillId="3" borderId="0" xfId="0" applyFont="1" applyFill="1" applyAlignment="1">
      <alignment horizontal="left"/>
    </xf>
    <xf numFmtId="1" fontId="1" fillId="0" borderId="0" xfId="20" applyNumberFormat="1" applyFont="1" applyFill="1" applyBorder="1" applyAlignment="1" applyProtection="1">
      <alignment horizontal="right"/>
      <protection/>
    </xf>
    <xf numFmtId="3" fontId="6" fillId="2" borderId="0" xfId="20" applyNumberFormat="1" applyFont="1" applyFill="1" applyBorder="1" applyAlignment="1">
      <alignment horizontal="left"/>
    </xf>
    <xf numFmtId="43" fontId="2" fillId="2" borderId="0" xfId="21" applyNumberFormat="1" applyFill="1" applyBorder="1" applyAlignment="1" applyProtection="1">
      <alignment horizontal="left"/>
      <protection/>
    </xf>
    <xf numFmtId="3" fontId="1" fillId="0" borderId="0" xfId="0" applyNumberFormat="1" applyFont="1"/>
    <xf numFmtId="165" fontId="1" fillId="0" borderId="0" xfId="0" applyNumberFormat="1" applyFont="1"/>
    <xf numFmtId="0" fontId="2" fillId="2" borderId="0" xfId="21" applyFill="1" applyBorder="1" applyAlignment="1" applyProtection="1">
      <alignment/>
      <protection/>
    </xf>
    <xf numFmtId="0" fontId="0" fillId="2" borderId="7" xfId="0" applyFill="1" applyBorder="1" applyAlignment="1">
      <alignment wrapText="1"/>
    </xf>
    <xf numFmtId="0" fontId="1" fillId="2" borderId="4" xfId="0" applyFont="1" applyFill="1" applyBorder="1" applyAlignment="1">
      <alignment wrapText="1"/>
    </xf>
    <xf numFmtId="0" fontId="0" fillId="2" borderId="0" xfId="0" applyFill="1" applyAlignment="1">
      <alignment wrapText="1"/>
    </xf>
    <xf numFmtId="3" fontId="1" fillId="0" borderId="0" xfId="20" applyNumberFormat="1" applyFont="1" applyFill="1" applyBorder="1" applyProtection="1">
      <protection/>
    </xf>
    <xf numFmtId="0" fontId="0" fillId="2" borderId="4" xfId="0" applyFill="1" applyBorder="1" applyAlignment="1">
      <alignment vertical="center" wrapText="1"/>
    </xf>
    <xf numFmtId="0" fontId="6" fillId="2" borderId="4" xfId="0" applyFont="1" applyFill="1" applyBorder="1" applyAlignment="1">
      <alignment vertical="center" wrapText="1"/>
    </xf>
    <xf numFmtId="0" fontId="6" fillId="2" borderId="4" xfId="0" applyFont="1" applyFill="1" applyBorder="1" applyAlignment="1">
      <alignment wrapText="1"/>
    </xf>
    <xf numFmtId="0" fontId="5" fillId="2" borderId="11" xfId="0" applyFont="1" applyFill="1" applyBorder="1" applyAlignment="1">
      <alignment horizontal="left"/>
    </xf>
    <xf numFmtId="0" fontId="10" fillId="2" borderId="0" xfId="0" applyFont="1" applyFill="1"/>
    <xf numFmtId="3" fontId="6" fillId="0" borderId="17" xfId="0" applyNumberFormat="1" applyFont="1" applyBorder="1"/>
    <xf numFmtId="0" fontId="2" fillId="0" borderId="0" xfId="21" applyFill="1" applyBorder="1" applyAlignment="1" applyProtection="1">
      <alignment/>
      <protection/>
    </xf>
    <xf numFmtId="0" fontId="0" fillId="0" borderId="12" xfId="0" applyBorder="1" applyAlignment="1">
      <alignment horizontal="center"/>
    </xf>
    <xf numFmtId="0" fontId="12" fillId="2" borderId="0" xfId="0" applyFont="1" applyFill="1"/>
    <xf numFmtId="0" fontId="12" fillId="0" borderId="0" xfId="0" applyFont="1"/>
    <xf numFmtId="0" fontId="13" fillId="2" borderId="0" xfId="21" applyFont="1" applyFill="1" applyAlignment="1" applyProtection="1">
      <alignment/>
      <protection/>
    </xf>
    <xf numFmtId="3" fontId="6" fillId="3" borderId="17" xfId="0" applyNumberFormat="1" applyFont="1" applyFill="1" applyBorder="1" applyProtection="1">
      <protection locked="0"/>
    </xf>
    <xf numFmtId="0" fontId="14" fillId="5" borderId="10" xfId="0" applyFont="1" applyFill="1" applyBorder="1" applyAlignment="1">
      <alignment horizontal="center" vertical="top" wrapText="1"/>
    </xf>
    <xf numFmtId="0" fontId="14" fillId="0" borderId="10" xfId="0" applyFont="1" applyBorder="1" applyAlignment="1">
      <alignment horizontal="center" vertical="top" wrapText="1"/>
    </xf>
    <xf numFmtId="49" fontId="0" fillId="0" borderId="0" xfId="0" applyNumberFormat="1" applyAlignment="1">
      <alignment horizontal="center"/>
    </xf>
    <xf numFmtId="3" fontId="0" fillId="0" borderId="10" xfId="0" applyNumberFormat="1" applyBorder="1" applyAlignment="1">
      <alignment horizontal="center"/>
    </xf>
    <xf numFmtId="3" fontId="0" fillId="0" borderId="10" xfId="0" applyNumberFormat="1" applyBorder="1" applyAlignment="1" applyProtection="1">
      <alignment horizontal="center"/>
      <protection locked="0"/>
    </xf>
    <xf numFmtId="3" fontId="6" fillId="2" borderId="0" xfId="0" applyNumberFormat="1" applyFont="1" applyFill="1" applyProtection="1">
      <protection locked="0"/>
    </xf>
    <xf numFmtId="3" fontId="6" fillId="0" borderId="17" xfId="0" applyNumberFormat="1" applyFont="1" applyBorder="1" applyAlignment="1">
      <alignment horizontal="right"/>
    </xf>
    <xf numFmtId="1" fontId="0" fillId="0" borderId="10" xfId="0" applyNumberFormat="1" applyBorder="1" applyAlignment="1">
      <alignment horizontal="center"/>
    </xf>
    <xf numFmtId="3" fontId="6" fillId="0" borderId="20" xfId="0" applyNumberFormat="1" applyFont="1" applyBorder="1" applyAlignment="1">
      <alignment horizontal="right"/>
    </xf>
    <xf numFmtId="0" fontId="6" fillId="0" borderId="21" xfId="0" applyFont="1" applyBorder="1"/>
    <xf numFmtId="165" fontId="0" fillId="0" borderId="10" xfId="0" applyNumberFormat="1" applyBorder="1" applyAlignment="1">
      <alignment horizontal="center"/>
    </xf>
    <xf numFmtId="0" fontId="6" fillId="0" borderId="21" xfId="0" applyFont="1" applyBorder="1" applyAlignment="1">
      <alignment horizontal="left"/>
    </xf>
    <xf numFmtId="0" fontId="6" fillId="0" borderId="21" xfId="0" applyFont="1" applyBorder="1" applyAlignment="1">
      <alignment horizontal="center"/>
    </xf>
    <xf numFmtId="0" fontId="0" fillId="0" borderId="18" xfId="0" applyBorder="1" applyAlignment="1">
      <alignment horizontal="center"/>
    </xf>
    <xf numFmtId="3" fontId="0" fillId="0" borderId="18" xfId="0" applyNumberFormat="1" applyBorder="1" applyAlignment="1">
      <alignment horizontal="center"/>
    </xf>
    <xf numFmtId="3" fontId="1" fillId="0" borderId="12" xfId="0" applyNumberFormat="1" applyFont="1" applyBorder="1" applyAlignment="1">
      <alignment horizontal="right"/>
    </xf>
    <xf numFmtId="0" fontId="1" fillId="0" borderId="11" xfId="0" applyFont="1" applyBorder="1"/>
    <xf numFmtId="0" fontId="0" fillId="3" borderId="12" xfId="0" applyFill="1" applyBorder="1" applyProtection="1">
      <protection locked="0"/>
    </xf>
    <xf numFmtId="0" fontId="0" fillId="0" borderId="11" xfId="0" applyBorder="1"/>
    <xf numFmtId="0" fontId="0" fillId="0" borderId="0" xfId="0" applyProtection="1">
      <protection locked="0"/>
    </xf>
    <xf numFmtId="3" fontId="0" fillId="0" borderId="12" xfId="0" applyNumberFormat="1" applyBorder="1"/>
    <xf numFmtId="3" fontId="16" fillId="0" borderId="20" xfId="0" applyNumberFormat="1" applyFont="1" applyBorder="1" applyAlignment="1">
      <alignment horizontal="right"/>
    </xf>
    <xf numFmtId="0" fontId="1" fillId="0" borderId="21" xfId="0" applyFont="1" applyBorder="1" applyAlignment="1">
      <alignment horizontal="center"/>
    </xf>
    <xf numFmtId="0" fontId="0" fillId="2" borderId="22" xfId="0" applyFill="1" applyBorder="1"/>
    <xf numFmtId="0" fontId="3" fillId="2" borderId="1" xfId="0" applyFont="1" applyFill="1" applyBorder="1"/>
    <xf numFmtId="0" fontId="4" fillId="2" borderId="23" xfId="0" applyFont="1" applyFill="1" applyBorder="1"/>
    <xf numFmtId="0" fontId="5" fillId="2" borderId="5" xfId="0" applyFont="1" applyFill="1" applyBorder="1" applyAlignment="1">
      <alignment horizontal="left"/>
    </xf>
    <xf numFmtId="0" fontId="6" fillId="2" borderId="0" xfId="0" applyFont="1" applyFill="1" applyAlignment="1">
      <alignment horizontal="center" vertical="center" wrapText="1"/>
    </xf>
    <xf numFmtId="0" fontId="6" fillId="2" borderId="0" xfId="0" applyFont="1" applyFill="1" applyAlignment="1">
      <alignment horizontal="center" wrapText="1"/>
    </xf>
    <xf numFmtId="0" fontId="4" fillId="0" borderId="0" xfId="0" applyFont="1"/>
    <xf numFmtId="0" fontId="6" fillId="2" borderId="24" xfId="0" applyFont="1" applyFill="1" applyBorder="1"/>
    <xf numFmtId="0" fontId="0" fillId="2" borderId="24" xfId="0" applyFill="1" applyBorder="1"/>
    <xf numFmtId="1" fontId="1" fillId="3" borderId="0" xfId="20" applyNumberFormat="1" applyFont="1" applyFill="1" applyBorder="1" applyAlignment="1" applyProtection="1">
      <alignment horizontal="right"/>
      <protection locked="0"/>
    </xf>
    <xf numFmtId="0" fontId="0" fillId="2" borderId="24" xfId="0" applyFill="1" applyBorder="1" applyAlignment="1">
      <alignment wrapText="1"/>
    </xf>
    <xf numFmtId="0" fontId="1" fillId="2" borderId="7" xfId="0" applyFont="1" applyFill="1" applyBorder="1" applyAlignment="1">
      <alignment wrapText="1"/>
    </xf>
    <xf numFmtId="0" fontId="0" fillId="0" borderId="0" xfId="0" applyAlignment="1">
      <alignment wrapText="1"/>
    </xf>
    <xf numFmtId="3" fontId="1" fillId="3" borderId="0" xfId="20" applyNumberFormat="1" applyFont="1" applyFill="1" applyBorder="1" applyProtection="1">
      <protection locked="0"/>
    </xf>
    <xf numFmtId="164" fontId="0" fillId="2" borderId="0" xfId="20" applyFont="1" applyFill="1" applyBorder="1"/>
    <xf numFmtId="3" fontId="0" fillId="0" borderId="0" xfId="0" applyNumberFormat="1" applyProtection="1">
      <protection locked="0"/>
    </xf>
    <xf numFmtId="0" fontId="0" fillId="2" borderId="7" xfId="0" applyFill="1" applyBorder="1" applyAlignment="1">
      <alignment vertical="center" wrapText="1"/>
    </xf>
    <xf numFmtId="0" fontId="6" fillId="2" borderId="7" xfId="0" applyFont="1" applyFill="1" applyBorder="1" applyAlignment="1">
      <alignment wrapText="1"/>
    </xf>
    <xf numFmtId="3" fontId="0" fillId="2" borderId="8" xfId="0" applyNumberFormat="1" applyFill="1" applyBorder="1" applyProtection="1">
      <protection locked="0"/>
    </xf>
    <xf numFmtId="0" fontId="4" fillId="2" borderId="25" xfId="0" applyFont="1" applyFill="1" applyBorder="1"/>
    <xf numFmtId="0" fontId="5" fillId="2" borderId="10" xfId="0" applyFont="1" applyFill="1" applyBorder="1" applyAlignment="1">
      <alignment horizontal="left"/>
    </xf>
    <xf numFmtId="0" fontId="5" fillId="2" borderId="10" xfId="0" applyFont="1" applyFill="1" applyBorder="1"/>
    <xf numFmtId="0" fontId="0" fillId="0" borderId="12" xfId="0" applyBorder="1"/>
    <xf numFmtId="0" fontId="0" fillId="0" borderId="18" xfId="0" applyBorder="1"/>
    <xf numFmtId="0" fontId="0" fillId="0" borderId="5" xfId="0" applyBorder="1" applyAlignment="1">
      <alignment horizontal="center"/>
    </xf>
    <xf numFmtId="9" fontId="0" fillId="0" borderId="10" xfId="0" applyNumberFormat="1" applyBorder="1" applyAlignment="1">
      <alignment horizontal="center"/>
    </xf>
    <xf numFmtId="9" fontId="0" fillId="0" borderId="0" xfId="0" applyNumberFormat="1" applyAlignment="1">
      <alignment horizontal="center"/>
    </xf>
    <xf numFmtId="9" fontId="0" fillId="2" borderId="0" xfId="0" applyNumberFormat="1" applyFill="1" applyAlignment="1">
      <alignment horizontal="center"/>
    </xf>
    <xf numFmtId="0" fontId="6" fillId="3" borderId="17" xfId="0" applyFont="1" applyFill="1" applyBorder="1" applyProtection="1">
      <protection locked="0"/>
    </xf>
    <xf numFmtId="0" fontId="6" fillId="0" borderId="0" xfId="0" applyFont="1" applyProtection="1">
      <protection locked="0"/>
    </xf>
    <xf numFmtId="0" fontId="6" fillId="2" borderId="0" xfId="0" applyFont="1" applyFill="1" applyProtection="1">
      <protection locked="0"/>
    </xf>
    <xf numFmtId="3" fontId="0" fillId="0" borderId="9" xfId="0" applyNumberFormat="1" applyBorder="1"/>
    <xf numFmtId="0" fontId="6" fillId="4" borderId="0" xfId="0" applyFont="1" applyFill="1"/>
    <xf numFmtId="0" fontId="6" fillId="4" borderId="0" xfId="0" applyFont="1" applyFill="1" applyProtection="1">
      <protection locked="0"/>
    </xf>
    <xf numFmtId="0" fontId="14" fillId="0" borderId="10" xfId="0" applyFont="1" applyBorder="1" applyAlignment="1">
      <alignment vertical="top" wrapText="1"/>
    </xf>
    <xf numFmtId="0" fontId="18" fillId="0" borderId="10" xfId="0" applyFont="1" applyBorder="1" applyAlignment="1">
      <alignment horizontal="center" vertical="top" wrapText="1"/>
    </xf>
    <xf numFmtId="0" fontId="2" fillId="0" borderId="0" xfId="21" applyAlignment="1" applyProtection="1">
      <alignment/>
      <protection/>
    </xf>
    <xf numFmtId="3" fontId="6" fillId="0" borderId="0" xfId="0" applyNumberFormat="1" applyFont="1" applyProtection="1">
      <protection locked="0"/>
    </xf>
    <xf numFmtId="3" fontId="0" fillId="0" borderId="0" xfId="0" applyNumberFormat="1" applyAlignment="1">
      <alignment horizontal="center"/>
    </xf>
    <xf numFmtId="0" fontId="0" fillId="0" borderId="0" xfId="0" applyAlignment="1" applyProtection="1">
      <alignment horizontal="center"/>
      <protection locked="0"/>
    </xf>
    <xf numFmtId="3" fontId="0" fillId="2" borderId="0" xfId="0" applyNumberFormat="1" applyFill="1" applyAlignment="1">
      <alignment horizontal="center"/>
    </xf>
    <xf numFmtId="0" fontId="0" fillId="2" borderId="0" xfId="0" applyFill="1" applyAlignment="1" applyProtection="1">
      <alignment horizontal="center"/>
      <protection locked="0"/>
    </xf>
    <xf numFmtId="3" fontId="6" fillId="2" borderId="0" xfId="0" applyNumberFormat="1" applyFont="1" applyFill="1" applyAlignment="1">
      <alignment horizontal="right"/>
    </xf>
    <xf numFmtId="0" fontId="17" fillId="0" borderId="0" xfId="21" applyFont="1" applyFill="1" applyAlignment="1" applyProtection="1">
      <alignment/>
      <protection/>
    </xf>
    <xf numFmtId="0" fontId="0" fillId="0" borderId="13" xfId="0" applyBorder="1"/>
    <xf numFmtId="3" fontId="0" fillId="3" borderId="17" xfId="0" applyNumberFormat="1" applyFill="1" applyBorder="1" applyProtection="1">
      <protection locked="0"/>
    </xf>
    <xf numFmtId="0" fontId="0" fillId="3" borderId="17" xfId="0" applyFill="1" applyBorder="1" applyProtection="1">
      <protection locked="0"/>
    </xf>
    <xf numFmtId="3" fontId="0" fillId="3" borderId="10" xfId="0" applyNumberFormat="1" applyFill="1" applyBorder="1" applyAlignment="1" applyProtection="1">
      <alignment horizontal="right"/>
      <protection locked="0"/>
    </xf>
    <xf numFmtId="0" fontId="10" fillId="2" borderId="7" xfId="0" applyFont="1" applyFill="1" applyBorder="1"/>
    <xf numFmtId="3" fontId="19" fillId="0" borderId="10" xfId="0" applyNumberFormat="1" applyFont="1" applyBorder="1" applyAlignment="1">
      <alignment horizontal="center"/>
    </xf>
    <xf numFmtId="0" fontId="20" fillId="0" borderId="26" xfId="0" applyFont="1" applyBorder="1" applyAlignment="1" applyProtection="1">
      <alignment horizontal="center"/>
      <protection locked="0"/>
    </xf>
    <xf numFmtId="0" fontId="22" fillId="2" borderId="0" xfId="21" applyFont="1" applyFill="1" applyAlignment="1" applyProtection="1">
      <alignment/>
      <protection/>
    </xf>
    <xf numFmtId="0" fontId="23" fillId="2" borderId="0" xfId="0" applyFont="1" applyFill="1"/>
    <xf numFmtId="0" fontId="22" fillId="2" borderId="0" xfId="21" applyFont="1" applyFill="1" applyAlignment="1" applyProtection="1">
      <alignment/>
      <protection/>
    </xf>
    <xf numFmtId="0" fontId="2" fillId="2" borderId="3" xfId="21" applyFill="1" applyBorder="1" applyAlignment="1" applyProtection="1">
      <alignment horizontal="left" wrapText="1"/>
      <protection/>
    </xf>
    <xf numFmtId="0" fontId="2" fillId="2" borderId="0" xfId="21" applyFill="1" applyBorder="1" applyAlignment="1" applyProtection="1">
      <alignment horizontal="left" wrapText="1"/>
      <protection/>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6" xfId="0" applyFont="1" applyFill="1" applyBorder="1" applyAlignment="1">
      <alignment horizontal="center" wrapText="1"/>
    </xf>
    <xf numFmtId="0" fontId="4" fillId="2" borderId="0" xfId="0" applyFont="1" applyFill="1" applyAlignment="1">
      <alignment horizontal="center"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1" xfId="0" applyFont="1" applyFill="1" applyBorder="1" applyAlignment="1">
      <alignment horizontal="center" wrapText="1"/>
    </xf>
    <xf numFmtId="0" fontId="2" fillId="2" borderId="3" xfId="21" applyFill="1" applyBorder="1" applyAlignment="1" applyProtection="1">
      <alignment horizontal="left"/>
      <protection/>
    </xf>
    <xf numFmtId="0" fontId="2" fillId="0" borderId="4" xfId="21" applyBorder="1" applyAlignment="1" applyProtection="1">
      <alignment horizontal="left"/>
      <protection/>
    </xf>
    <xf numFmtId="0" fontId="1" fillId="3" borderId="0" xfId="0" applyFont="1" applyFill="1" applyAlignment="1" applyProtection="1">
      <alignment horizontal="left"/>
      <protection locked="0"/>
    </xf>
    <xf numFmtId="0" fontId="0" fillId="0" borderId="0" xfId="0" applyAlignment="1" applyProtection="1">
      <alignment horizontal="left"/>
      <protection locked="0"/>
    </xf>
    <xf numFmtId="0" fontId="2" fillId="0" borderId="4" xfId="21" applyBorder="1" applyAlignment="1" applyProtection="1">
      <alignment/>
      <protection/>
    </xf>
    <xf numFmtId="0" fontId="2" fillId="0" borderId="0" xfId="21" applyFill="1" applyBorder="1" applyAlignment="1" applyProtection="1">
      <alignment/>
      <protection/>
    </xf>
    <xf numFmtId="0" fontId="0" fillId="0" borderId="0" xfId="0" applyAlignment="1">
      <alignment horizontal="center"/>
    </xf>
    <xf numFmtId="0" fontId="2" fillId="2" borderId="0" xfId="21" applyFill="1" applyAlignment="1" applyProtection="1">
      <alignment/>
      <protection/>
    </xf>
    <xf numFmtId="0" fontId="2" fillId="2" borderId="0" xfId="21" applyFill="1" applyBorder="1" applyAlignment="1" applyProtection="1">
      <alignment/>
      <protection/>
    </xf>
    <xf numFmtId="0" fontId="0" fillId="0" borderId="12" xfId="0" applyBorder="1" applyAlignment="1">
      <alignment horizontal="center"/>
    </xf>
    <xf numFmtId="0" fontId="0" fillId="0" borderId="13" xfId="0" applyBorder="1" applyAlignment="1">
      <alignment horizontal="center"/>
    </xf>
    <xf numFmtId="0" fontId="0" fillId="0" borderId="27" xfId="0" applyBorder="1" applyAlignment="1">
      <alignment horizontal="center"/>
    </xf>
    <xf numFmtId="0" fontId="0" fillId="0" borderId="11" xfId="0" applyBorder="1" applyAlignment="1">
      <alignment horizontal="center"/>
    </xf>
    <xf numFmtId="0" fontId="2" fillId="0" borderId="0" xfId="21" applyFill="1" applyAlignment="1" applyProtection="1">
      <alignment/>
      <protection/>
    </xf>
    <xf numFmtId="0" fontId="2" fillId="0" borderId="0" xfId="21" applyAlignment="1" applyProtection="1">
      <alignment/>
      <protection/>
    </xf>
    <xf numFmtId="0" fontId="2" fillId="2" borderId="3" xfId="21" applyFill="1" applyBorder="1" applyAlignment="1" applyProtection="1">
      <alignment/>
      <protection/>
    </xf>
    <xf numFmtId="0" fontId="0" fillId="0" borderId="0" xfId="0" applyAlignment="1">
      <alignment/>
    </xf>
    <xf numFmtId="3" fontId="1" fillId="0" borderId="3" xfId="0" applyNumberFormat="1" applyFont="1" applyBorder="1"/>
    <xf numFmtId="0" fontId="0" fillId="2" borderId="0" xfId="0" applyFill="1" applyAlignment="1">
      <alignment/>
    </xf>
    <xf numFmtId="0" fontId="2" fillId="0" borderId="0" xfId="21" applyAlignment="1">
      <alignment/>
    </xf>
    <xf numFmtId="0" fontId="2" fillId="2" borderId="0" xfId="21" applyFill="1" applyAlignment="1">
      <alignment/>
    </xf>
    <xf numFmtId="3" fontId="15" fillId="0" borderId="12" xfId="0" applyNumberFormat="1" applyFont="1" applyBorder="1" applyAlignment="1">
      <alignment/>
    </xf>
    <xf numFmtId="0" fontId="0" fillId="0" borderId="11" xfId="0" applyBorder="1" applyAlignment="1">
      <alignment/>
    </xf>
    <xf numFmtId="0" fontId="1" fillId="0" borderId="10" xfId="0" applyFont="1" applyBorder="1" applyAlignment="1">
      <alignment horizontal="center"/>
    </xf>
    <xf numFmtId="0" fontId="1" fillId="0" borderId="3" xfId="0" applyFont="1" applyBorder="1"/>
    <xf numFmtId="3" fontId="1" fillId="0" borderId="10" xfId="0" applyNumberFormat="1" applyFont="1" applyBorder="1"/>
    <xf numFmtId="3" fontId="1" fillId="0" borderId="13" xfId="0" applyNumberFormat="1" applyFont="1" applyBorder="1"/>
    <xf numFmtId="3" fontId="1" fillId="0" borderId="10" xfId="0" applyNumberFormat="1" applyFont="1" applyBorder="1" applyAlignment="1">
      <alignment horizontal="right"/>
    </xf>
  </cellXfs>
  <cellStyles count="8">
    <cellStyle name="Normal" xfId="0"/>
    <cellStyle name="Percent" xfId="15"/>
    <cellStyle name="Currency" xfId="16"/>
    <cellStyle name="Currency [0]" xfId="17"/>
    <cellStyle name="Comma" xfId="18"/>
    <cellStyle name="Comma [0]" xfId="19"/>
    <cellStyle name="Komma"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customXml" Target="../customXml/item1.xml" /><Relationship Id="rId43" Type="http://schemas.openxmlformats.org/officeDocument/2006/relationships/customXml" Target="../customXml/item2.xml" /><Relationship Id="rId44" Type="http://schemas.openxmlformats.org/officeDocument/2006/relationships/customXml" Target="../customXml/item3.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361950</xdr:colOff>
      <xdr:row>20</xdr:row>
      <xdr:rowOff>152400</xdr:rowOff>
    </xdr:to>
    <xdr:sp macro="" textlink="">
      <xdr:nvSpPr>
        <xdr:cNvPr id="2" name="Text Box 1"/>
        <xdr:cNvSpPr txBox="1">
          <a:spLocks noChangeArrowheads="1"/>
        </xdr:cNvSpPr>
      </xdr:nvSpPr>
      <xdr:spPr bwMode="auto">
        <a:xfrm>
          <a:off x="0" y="0"/>
          <a:ext cx="7505700" cy="3962400"/>
        </a:xfrm>
        <a:prstGeom prst="rect">
          <a:avLst/>
        </a:prstGeom>
        <a:solidFill>
          <a:srgbClr val="FFFF00"/>
        </a:solidFill>
        <a:ln>
          <a:noFill/>
        </a:ln>
      </xdr:spPr>
      <xdr:txBody>
        <a:bodyPr vertOverflow="clip" wrap="square" lIns="36576" tIns="27432" rIns="0" bIns="0" anchor="t" upright="1"/>
        <a:lstStyle/>
        <a:p>
          <a:pPr algn="l" rtl="0">
            <a:defRPr sz="1000"/>
          </a:pPr>
          <a:r>
            <a:rPr lang="en-DK" sz="1200" b="1" i="0" u="none" strike="noStrike" baseline="0">
              <a:solidFill>
                <a:srgbClr val="000000"/>
              </a:solidFill>
              <a:latin typeface="Arial"/>
              <a:cs typeface="Arial"/>
            </a:rPr>
            <a:t>Cost/benefit-model for anvendelse af totalinddækning</a:t>
          </a:r>
          <a:r>
            <a:rPr lang="en-DK" sz="1200" b="0" i="0" u="none" strike="noStrike" baseline="0">
              <a:solidFill>
                <a:srgbClr val="000000"/>
              </a:solidFill>
              <a:latin typeface="Arial"/>
              <a:cs typeface="Arial"/>
            </a:rPr>
            <a:t> </a:t>
          </a:r>
          <a:r>
            <a:rPr lang="en-GB" sz="1200" b="0" i="0" u="none" strike="noStrike" baseline="0">
              <a:solidFill>
                <a:srgbClr val="000000"/>
              </a:solidFill>
              <a:latin typeface="Arial"/>
              <a:cs typeface="Arial"/>
            </a:rPr>
            <a:t>- SBI-anvisning version</a:t>
          </a:r>
          <a:endParaRPr lang="en-DK" sz="1000" b="0" i="0" u="none" strike="noStrike" baseline="0">
            <a:solidFill>
              <a:srgbClr val="000000"/>
            </a:solidFill>
            <a:latin typeface="Arial"/>
            <a:cs typeface="Arial"/>
          </a:endParaRPr>
        </a:p>
        <a:p>
          <a:pPr rtl="0"/>
          <a:r>
            <a:rPr lang="da-DK" sz="1100" b="0" i="0" baseline="0">
              <a:effectLst/>
              <a:latin typeface="+mn-lt"/>
              <a:ea typeface="+mn-ea"/>
              <a:cs typeface="+mn-cs"/>
            </a:rPr>
            <a:t>Modellen er opdateret i forbindelse med </a:t>
          </a:r>
          <a:r>
            <a:rPr lang="da-DK" sz="1100" b="1" i="0" baseline="0">
              <a:effectLst/>
              <a:latin typeface="+mn-lt"/>
              <a:ea typeface="+mn-ea"/>
              <a:cs typeface="+mn-cs"/>
            </a:rPr>
            <a:t>SBI-Anvisning 278, Fugt i Bygninger - Projektering og udførelse, 2022</a:t>
          </a:r>
          <a:endParaRPr lang="en-DK" sz="1000" b="1">
            <a:effectLst/>
          </a:endParaRPr>
        </a:p>
        <a:p>
          <a:pPr rtl="0"/>
          <a:endParaRPr lang="da-DK" sz="1100" b="0" i="0" baseline="0">
            <a:effectLst/>
            <a:latin typeface="+mn-lt"/>
            <a:ea typeface="+mn-ea"/>
            <a:cs typeface="+mn-cs"/>
          </a:endParaRPr>
        </a:p>
        <a:p>
          <a:pPr rtl="0"/>
          <a:r>
            <a:rPr lang="da-DK" sz="1100" b="0" i="0" baseline="0">
              <a:effectLst/>
              <a:latin typeface="+mn-lt"/>
              <a:ea typeface="+mn-ea"/>
              <a:cs typeface="+mn-cs"/>
            </a:rPr>
            <a:t>Nye værdier er indsat for</a:t>
          </a:r>
        </a:p>
        <a:p>
          <a:pPr rtl="0"/>
          <a:r>
            <a:rPr lang="da-DK" sz="1100" b="0" i="0" baseline="0">
              <a:effectLst/>
              <a:latin typeface="+mn-lt"/>
              <a:ea typeface="+mn-ea"/>
              <a:cs typeface="+mn-cs"/>
            </a:rPr>
            <a:t>	nye klimanormal 1990-2020</a:t>
          </a:r>
        </a:p>
        <a:p>
          <a:pPr rtl="0"/>
          <a:r>
            <a:rPr lang="da-DK" sz="1100" b="0" i="0" baseline="0">
              <a:effectLst/>
              <a:latin typeface="+mn-lt"/>
              <a:ea typeface="+mn-ea"/>
              <a:cs typeface="+mn-cs"/>
            </a:rPr>
            <a:t>	Priser og lønninger opdateret til 2020</a:t>
          </a:r>
        </a:p>
        <a:p>
          <a:pPr rtl="0"/>
          <a:r>
            <a:rPr lang="da-DK" sz="1100" b="0" i="0" baseline="0">
              <a:effectLst/>
              <a:latin typeface="+mn-lt"/>
              <a:ea typeface="+mn-ea"/>
              <a:cs typeface="+mn-cs"/>
            </a:rPr>
            <a:t>	Rettelser af fejl i tidligere beregning</a:t>
          </a:r>
        </a:p>
        <a:p>
          <a:pPr rtl="0"/>
          <a:r>
            <a:rPr lang="da-DK" sz="1100" b="0" i="0" baseline="0">
              <a:effectLst/>
              <a:latin typeface="+mn-lt"/>
              <a:ea typeface="+mn-ea"/>
              <a:cs typeface="+mn-cs"/>
            </a:rPr>
            <a:t>	</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For at undgå at brugere utilsigtet kommer til at ændre formler m.m. er modellen låst.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Modellen er udformet i tre udgaver:</a:t>
          </a:r>
        </a:p>
        <a:p>
          <a:pPr algn="l" rtl="0">
            <a:defRPr sz="1000"/>
          </a:pPr>
          <a:r>
            <a:rPr lang="en-DK" sz="1000" b="0" i="0" u="none" strike="noStrike" baseline="0">
              <a:solidFill>
                <a:srgbClr val="000000"/>
              </a:solidFill>
              <a:latin typeface="Arial"/>
              <a:cs typeface="Arial"/>
            </a:rPr>
            <a:t>- En model for udregning af et hurtigt overslag (overslagsmodel)</a:t>
          </a:r>
        </a:p>
        <a:p>
          <a:pPr algn="l" rtl="0">
            <a:defRPr sz="1000"/>
          </a:pPr>
          <a:r>
            <a:rPr lang="en-DK" sz="1000" b="0" i="0" u="none" strike="noStrike" baseline="0">
              <a:solidFill>
                <a:srgbClr val="000000"/>
              </a:solidFill>
              <a:latin typeface="Arial"/>
              <a:cs typeface="Arial"/>
            </a:rPr>
            <a:t>- En detaljeret model med en række "hjælpeværdier" indlagt (hjælpemodel)</a:t>
          </a:r>
        </a:p>
        <a:p>
          <a:pPr algn="l" rtl="0">
            <a:defRPr sz="1000"/>
          </a:pPr>
          <a:r>
            <a:rPr lang="en-DK" sz="1000" b="0" i="0" u="none" strike="noStrike" baseline="0">
              <a:solidFill>
                <a:srgbClr val="000000"/>
              </a:solidFill>
              <a:latin typeface="Arial"/>
              <a:cs typeface="Arial"/>
            </a:rPr>
            <a:t>- En detaljeret model uden hjælpeværdier (hovedmodel)</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Links til de tre modeller findes nedenfor.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Beregningsprincipperne er de samme i alle tre modeller, men der er forskel i frihedsgraderne i modellerne. I førstnævnte skal kun indtastes ganske få værdier, for at få et hurtigt overslag, medens brugere skal indtaste langt de fleste værdier i hovedmodellen.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med gult markerede felter skal udfyldes, medens de med hvidt markerede er låste felter, som enten er fastlagte nøgletal eller beregnede værdier. Beregningerne foretages på baggrund af en lang række antagelser, der er redegjort for i "teoretisk baggrund"</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Praktiske vejledninger til anvendelse af modellerne er indarbejdet i de enkelte modelark.</a:t>
          </a:r>
        </a:p>
      </xdr:txBody>
    </xdr:sp>
    <xdr:clientData/>
  </xdr:twoCellAnchor>
  <xdr:oneCellAnchor>
    <xdr:from>
      <xdr:col>0</xdr:col>
      <xdr:colOff>0</xdr:colOff>
      <xdr:row>25</xdr:row>
      <xdr:rowOff>38100</xdr:rowOff>
    </xdr:from>
    <xdr:ext cx="7486650" cy="1409700"/>
    <xdr:sp macro="" textlink="">
      <xdr:nvSpPr>
        <xdr:cNvPr id="3" name="TextBox 2"/>
        <xdr:cNvSpPr txBox="1"/>
      </xdr:nvSpPr>
      <xdr:spPr>
        <a:xfrm>
          <a:off x="0" y="4800600"/>
          <a:ext cx="7486650" cy="1409700"/>
        </a:xfrm>
        <a:prstGeom prst="rect">
          <a:avLst/>
        </a:prstGeom>
        <a:solidFill>
          <a:srgbClr val="FFFF00"/>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Den originale </a:t>
          </a:r>
          <a:r>
            <a:rPr kumimoji="0" lang="en-DK" sz="1000" b="0" i="0" u="none" strike="noStrike" kern="0" cap="none" spc="0" normalizeH="0" baseline="0" noProof="0">
              <a:ln>
                <a:noFill/>
              </a:ln>
              <a:solidFill>
                <a:srgbClr val="000000"/>
              </a:solidFill>
              <a:effectLst/>
              <a:uLnTx/>
              <a:uFillTx/>
              <a:latin typeface="Arial"/>
              <a:ea typeface="+mn-ea"/>
              <a:cs typeface="Arial"/>
            </a:rPr>
            <a:t>model</a:t>
          </a:r>
          <a:r>
            <a:rPr kumimoji="0" lang="en-GB" sz="1000" b="0" i="0" u="none" strike="noStrike" kern="0" cap="none" spc="0" normalizeH="0" baseline="0" noProof="0">
              <a:ln>
                <a:noFill/>
              </a:ln>
              <a:solidFill>
                <a:srgbClr val="000000"/>
              </a:solidFill>
              <a:effectLst/>
              <a:uLnTx/>
              <a:uFillTx/>
              <a:latin typeface="Arial"/>
              <a:ea typeface="+mn-ea"/>
              <a:cs typeface="Arial"/>
            </a:rPr>
            <a:t> (dateret 19 november 2007)</a:t>
          </a:r>
          <a:r>
            <a:rPr kumimoji="0" lang="en-DK" sz="1000" b="0" i="0" u="none" strike="noStrike" kern="0" cap="none" spc="0" normalizeH="0" baseline="0" noProof="0">
              <a:ln>
                <a:noFill/>
              </a:ln>
              <a:solidFill>
                <a:srgbClr val="000000"/>
              </a:solidFill>
              <a:effectLst/>
              <a:uLnTx/>
              <a:uFillTx/>
              <a:latin typeface="Arial"/>
              <a:ea typeface="+mn-ea"/>
              <a:cs typeface="Arial"/>
            </a:rPr>
            <a:t> er udformet med udgangspunkt i et 3-årigt nordisk netværksprojekt, finansieret af Nordisk Innovationscenter og efterfølgende bearbejdet til en dansk model af Vinterkonsulenterne for Bygge og Anlæg med støtte fra og i samarbejde med: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DK" sz="1000" b="0" i="0" u="none" strike="noStrike" kern="0" cap="none" spc="0" normalizeH="0" baseline="0" noProof="0">
              <a:ln>
                <a:noFill/>
              </a:ln>
              <a:solidFill>
                <a:srgbClr val="000000"/>
              </a:solidFill>
              <a:effectLst/>
              <a:uLnTx/>
              <a:uFillTx/>
              <a:latin typeface="Arial"/>
              <a:ea typeface="+mn-ea"/>
              <a:cs typeface="Arial"/>
            </a:rPr>
            <a:t>- Erhvervs- og Byggestyrelsen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DK" sz="1000" b="0" i="0" u="none" strike="noStrike" kern="0" cap="none" spc="0" normalizeH="0" baseline="0" noProof="0">
              <a:ln>
                <a:noFill/>
              </a:ln>
              <a:solidFill>
                <a:srgbClr val="000000"/>
              </a:solidFill>
              <a:effectLst/>
              <a:uLnTx/>
              <a:uFillTx/>
              <a:latin typeface="Arial"/>
              <a:ea typeface="+mn-ea"/>
              <a:cs typeface="Arial"/>
            </a:rPr>
            <a:t>- Dansk Byggeri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DK" sz="1000" b="0" i="0" u="none" strike="noStrike" kern="0" cap="none" spc="0" normalizeH="0" baseline="0" noProof="0">
              <a:ln>
                <a:noFill/>
              </a:ln>
              <a:solidFill>
                <a:srgbClr val="000000"/>
              </a:solidFill>
              <a:effectLst/>
              <a:uLnTx/>
              <a:uFillTx/>
              <a:latin typeface="Arial"/>
              <a:ea typeface="+mn-ea"/>
              <a:cs typeface="Arial"/>
            </a:rPr>
            <a:t>- BAT-Kartellet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DK" sz="1000" b="0" i="0" u="none" strike="noStrike" kern="0" cap="none" spc="0" normalizeH="0" baseline="0" noProof="0">
              <a:ln>
                <a:noFill/>
              </a:ln>
              <a:solidFill>
                <a:srgbClr val="000000"/>
              </a:solidFill>
              <a:effectLst/>
              <a:uLnTx/>
              <a:uFillTx/>
              <a:latin typeface="Arial"/>
              <a:ea typeface="+mn-ea"/>
              <a:cs typeface="Arial"/>
            </a:rPr>
            <a:t>- Kooperationen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DK" sz="1000" b="0" i="0" u="none" strike="noStrike" kern="0" cap="none" spc="0" normalizeH="0" baseline="0" noProof="0">
              <a:ln>
                <a:noFill/>
              </a:ln>
              <a:solidFill>
                <a:srgbClr val="000000"/>
              </a:solidFill>
              <a:effectLst/>
              <a:uLnTx/>
              <a:uFillTx/>
              <a:latin typeface="Arial"/>
              <a:ea typeface="+mn-ea"/>
              <a:cs typeface="Arial"/>
            </a:rPr>
            <a:t>- Konstruktørforeningen</a:t>
          </a:r>
        </a:p>
        <a:p>
          <a:endParaRPr lang="en-DK"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47625</xdr:colOff>
      <xdr:row>13</xdr:row>
      <xdr:rowOff>28575</xdr:rowOff>
    </xdr:to>
    <xdr:sp macro="" textlink="">
      <xdr:nvSpPr>
        <xdr:cNvPr id="2" name="Text Box 2"/>
        <xdr:cNvSpPr txBox="1">
          <a:spLocks noChangeArrowheads="1"/>
        </xdr:cNvSpPr>
      </xdr:nvSpPr>
      <xdr:spPr bwMode="auto">
        <a:xfrm>
          <a:off x="0" y="0"/>
          <a:ext cx="3629025" cy="25050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Dage anvendt til vinterforanstaltninger: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Dagene beregnes som:</a:t>
          </a:r>
        </a:p>
        <a:p>
          <a:pPr algn="l" rtl="0">
            <a:defRPr sz="1000"/>
          </a:pPr>
          <a:r>
            <a:rPr lang="en-DK" sz="1000" b="0" i="0" u="none" strike="noStrike" baseline="0">
              <a:solidFill>
                <a:srgbClr val="000000"/>
              </a:solidFill>
              <a:latin typeface="Arial"/>
              <a:cs typeface="Arial"/>
            </a:rPr>
            <a:t>(Antal arbejdsdage i inddækningsperioden) : 5 (antal arbejdsdage pr. uge) x (ugentligt antal mandtimer brugt til vinterforanstaltninger) : (gennemsnitligt antal håndværkere i perioden) : (antal arbejdstimer pr. dag). Det vil sige, at der først beregnes antal uger i perioden. Dette ganges med antal mandtimer brugt til arbejdet og divideres med det samlede antal mandtimer til rådighed pr. dag.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295275</xdr:colOff>
      <xdr:row>7</xdr:row>
      <xdr:rowOff>76200</xdr:rowOff>
    </xdr:to>
    <xdr:sp macro="" textlink="">
      <xdr:nvSpPr>
        <xdr:cNvPr id="2" name="Text Box 2"/>
        <xdr:cNvSpPr txBox="1">
          <a:spLocks noChangeArrowheads="1"/>
        </xdr:cNvSpPr>
      </xdr:nvSpPr>
      <xdr:spPr bwMode="auto">
        <a:xfrm>
          <a:off x="0" y="0"/>
          <a:ext cx="4667250" cy="14097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omkostninger til G-dags betalinger: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beregnes som:</a:t>
          </a:r>
        </a:p>
        <a:p>
          <a:pPr algn="l" rtl="0">
            <a:defRPr sz="1000"/>
          </a:pPr>
          <a:r>
            <a:rPr lang="en-DK" sz="1000" b="0" i="0" u="none" strike="noStrike" baseline="0">
              <a:solidFill>
                <a:srgbClr val="000000"/>
              </a:solidFill>
              <a:latin typeface="Arial"/>
              <a:cs typeface="Arial"/>
            </a:rPr>
            <a:t>(antal G-dage i perioden) x (omkostning pr. G-dag pr. håndværker) x (gennemsnitligt antal håndværkere i perioden).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514350</xdr:colOff>
      <xdr:row>12</xdr:row>
      <xdr:rowOff>19050</xdr:rowOff>
    </xdr:to>
    <xdr:sp macro="" textlink="">
      <xdr:nvSpPr>
        <xdr:cNvPr id="2" name="Text Box 2"/>
        <xdr:cNvSpPr txBox="1">
          <a:spLocks noChangeArrowheads="1"/>
        </xdr:cNvSpPr>
      </xdr:nvSpPr>
      <xdr:spPr bwMode="auto">
        <a:xfrm>
          <a:off x="0" y="0"/>
          <a:ext cx="3562350" cy="2305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omkostninger til byggepladsdrift:</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beregnes som:</a:t>
          </a:r>
        </a:p>
        <a:p>
          <a:pPr algn="l" rtl="0">
            <a:defRPr sz="1000"/>
          </a:pPr>
          <a:r>
            <a:rPr lang="en-DK" sz="1000" b="0" i="0" u="none" strike="noStrike" baseline="0">
              <a:solidFill>
                <a:srgbClr val="000000"/>
              </a:solidFill>
              <a:latin typeface="Arial"/>
              <a:cs typeface="Arial"/>
            </a:rPr>
            <a:t>(forventede byggeomkostninger) : (forventede samlede byggeperiode uden brug af inddækning) x (byggepladsdrift i % af forventede byggeomkostninger) : 100 x (øget projektperiode). Det vil sige, at først beregnes de samlede byggeomkostninger pr. dag. Dette ganges med den %-vise del byggepladsdriften udgør af de forventede byggeomkostninger. Dette ganges med den øgede projektperiode.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95250</xdr:colOff>
      <xdr:row>18</xdr:row>
      <xdr:rowOff>57150</xdr:rowOff>
    </xdr:to>
    <xdr:sp macro="" textlink="">
      <xdr:nvSpPr>
        <xdr:cNvPr id="2" name="Text Box 3"/>
        <xdr:cNvSpPr txBox="1">
          <a:spLocks noChangeArrowheads="1"/>
        </xdr:cNvSpPr>
      </xdr:nvSpPr>
      <xdr:spPr bwMode="auto">
        <a:xfrm>
          <a:off x="0" y="0"/>
          <a:ext cx="5105400" cy="348615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lønomkostninger grundet kortere projektperiode: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Kortere projektperiode kan medføre en besparelse på lønomkostnngerne. Disse besparelser er dog meget afhængige af, hvorvidt arbejdet udføres i akkord eller efter timebetaling. Førstnævnte er det mest almindelige i nybyggeri og sidstnævnte på renoveringsprojekter. I denne del skal kun medtages det beløb, entreprenøren kan antages at spare ved den korterere projektperiode - d.v.s. den besparelse der kan forventes afspejlet i tilbuddet til bygherren.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Hvis arbejdet kan forventes udført efter timebetaling, kan besparelserne på timeomkostningerne beregnes som:</a:t>
          </a:r>
        </a:p>
        <a:p>
          <a:pPr algn="l" rtl="0">
            <a:defRPr sz="1000"/>
          </a:pPr>
          <a:r>
            <a:rPr lang="en-DK" sz="1000" b="0" i="0" u="none" strike="noStrike" baseline="0">
              <a:solidFill>
                <a:srgbClr val="000000"/>
              </a:solidFill>
              <a:latin typeface="Arial"/>
              <a:cs typeface="Arial"/>
            </a:rPr>
            <a:t>((gennemsnitligt antal håndværkere … ) x (antal arbejdstimer pr. dag) x (mestertimeprisen)) + ((gennemsnitsligt antal funktionærer ... ) x (gennemsnitlig månedløn for funktionærer) : 21 (antal arbejdsdage i måneden)) x (øget projektperiode). Det vil sige, at de samlede daglige lønomkostninger til håndværkere lægges sammen med de samlede daglige lønomkostninger til funktionærer og summen ganges med den øgede projektperiode (antal arbejdsdage).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twoCellAnchor>
    <xdr:from>
      <xdr:col>0</xdr:col>
      <xdr:colOff>0</xdr:colOff>
      <xdr:row>23</xdr:row>
      <xdr:rowOff>0</xdr:rowOff>
    </xdr:from>
    <xdr:to>
      <xdr:col>8</xdr:col>
      <xdr:colOff>95250</xdr:colOff>
      <xdr:row>26</xdr:row>
      <xdr:rowOff>47625</xdr:rowOff>
    </xdr:to>
    <xdr:sp macro="" textlink="">
      <xdr:nvSpPr>
        <xdr:cNvPr id="3" name="Text Box 4"/>
        <xdr:cNvSpPr txBox="1">
          <a:spLocks noChangeArrowheads="1"/>
        </xdr:cNvSpPr>
      </xdr:nvSpPr>
      <xdr:spPr bwMode="auto">
        <a:xfrm>
          <a:off x="0" y="4381500"/>
          <a:ext cx="5105400" cy="6191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lnSpc>
              <a:spcPts val="900"/>
            </a:lnSpc>
            <a:defRPr sz="1000"/>
          </a:pPr>
          <a:r>
            <a:rPr lang="en-DK" sz="1000" b="0" i="0" u="none" strike="noStrike" baseline="0">
              <a:solidFill>
                <a:srgbClr val="000000"/>
              </a:solidFill>
              <a:latin typeface="Arial"/>
              <a:cs typeface="Arial"/>
            </a:rPr>
            <a:t>Hvis der er tale om andet end timebetalt arbejde, kan der vurderes en %-del af dette potentiale som mulig besparelse. Nedenfor kan den vurderede besparelse beregnes og det valgte tal skrives i nedenstående rubrik. Herfra overføres det automatisk til beregningen.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6</xdr:col>
      <xdr:colOff>0</xdr:colOff>
      <xdr:row>8</xdr:row>
      <xdr:rowOff>95250</xdr:rowOff>
    </xdr:to>
    <xdr:sp macro="" textlink="">
      <xdr:nvSpPr>
        <xdr:cNvPr id="2" name="Text Box 2"/>
        <xdr:cNvSpPr txBox="1">
          <a:spLocks noChangeArrowheads="1"/>
        </xdr:cNvSpPr>
      </xdr:nvSpPr>
      <xdr:spPr bwMode="auto">
        <a:xfrm>
          <a:off x="19050" y="9525"/>
          <a:ext cx="3771900" cy="16097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Besparelser på uforudsete omkostninger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anvendelse af totalinddækning fjernes en række risici, hvilket kan få positiv indflydelse på de uforudsete omkostninger på et projekt. Her gives der mulighed for at beregne, hvor meget der vurderes at kunne spares på denne "konto" ved anvendelse af totalinddækning.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 denne hjælpemodel er valgt at anvende værdien 25%.</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314325</xdr:colOff>
      <xdr:row>7</xdr:row>
      <xdr:rowOff>38100</xdr:rowOff>
    </xdr:to>
    <xdr:sp macro="" textlink="">
      <xdr:nvSpPr>
        <xdr:cNvPr id="2" name="Text Box 2"/>
        <xdr:cNvSpPr txBox="1">
          <a:spLocks noChangeArrowheads="1"/>
        </xdr:cNvSpPr>
      </xdr:nvSpPr>
      <xdr:spPr bwMode="auto">
        <a:xfrm>
          <a:off x="9525" y="0"/>
          <a:ext cx="3629025" cy="1371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Afsat i projektet til vinterforanstaltninger: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Beløbet beregnes som:</a:t>
          </a:r>
        </a:p>
        <a:p>
          <a:pPr algn="l" rtl="0">
            <a:defRPr sz="1000"/>
          </a:pPr>
          <a:r>
            <a:rPr lang="en-DK" sz="1000" b="0" i="0" u="none" strike="noStrike" baseline="0">
              <a:solidFill>
                <a:srgbClr val="000000"/>
              </a:solidFill>
              <a:latin typeface="Arial"/>
              <a:cs typeface="Arial"/>
            </a:rPr>
            <a:t>(Forventede byggeomkostninger) : 100 x (afsat til vinterforanstaltninger i % af forventede byggeomkostninger).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6</xdr:col>
      <xdr:colOff>0</xdr:colOff>
      <xdr:row>3</xdr:row>
      <xdr:rowOff>0</xdr:rowOff>
    </xdr:to>
    <xdr:sp macro="" textlink="">
      <xdr:nvSpPr>
        <xdr:cNvPr id="2" name="Text Box 16"/>
        <xdr:cNvSpPr txBox="1">
          <a:spLocks noChangeArrowheads="1"/>
        </xdr:cNvSpPr>
      </xdr:nvSpPr>
      <xdr:spPr bwMode="auto">
        <a:xfrm>
          <a:off x="9525" y="0"/>
          <a:ext cx="8001000" cy="571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Variation</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Det beregnede resultat er et gennemsnitstal, som spænder fra "bedste tilfælde" til "værste tilfælde". Spændet er begrundet i det danske vintervejrs uforudsigelighed. Til hver af elementerne er indlagt en note om variationen.</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13</xdr:row>
      <xdr:rowOff>85725</xdr:rowOff>
    </xdr:from>
    <xdr:to>
      <xdr:col>5</xdr:col>
      <xdr:colOff>476250</xdr:colOff>
      <xdr:row>15</xdr:row>
      <xdr:rowOff>19050</xdr:rowOff>
    </xdr:to>
    <xdr:sp macro="" textlink="">
      <xdr:nvSpPr>
        <xdr:cNvPr id="3" name="Text Box 23"/>
        <xdr:cNvSpPr txBox="1">
          <a:spLocks noChangeArrowheads="1"/>
        </xdr:cNvSpPr>
      </xdr:nvSpPr>
      <xdr:spPr bwMode="auto">
        <a:xfrm>
          <a:off x="9525" y="2705100"/>
          <a:ext cx="7867650" cy="3143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Variationerne giver sig udslag i nedenstående besparelser, som automatisk overføres til resultatfeltet i modellen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11</xdr:col>
      <xdr:colOff>9525</xdr:colOff>
      <xdr:row>17</xdr:row>
      <xdr:rowOff>95250</xdr:rowOff>
    </xdr:to>
    <xdr:sp macro="" textlink="">
      <xdr:nvSpPr>
        <xdr:cNvPr id="2" name="Text Box 1"/>
        <xdr:cNvSpPr txBox="1">
          <a:spLocks noChangeArrowheads="1"/>
        </xdr:cNvSpPr>
      </xdr:nvSpPr>
      <xdr:spPr bwMode="auto">
        <a:xfrm>
          <a:off x="0" y="9525"/>
          <a:ext cx="7200900" cy="33242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DK" sz="1000" b="1" i="0" u="none" strike="noStrike" baseline="0">
              <a:solidFill>
                <a:srgbClr val="000000"/>
              </a:solidFill>
              <a:latin typeface="Arial"/>
              <a:cs typeface="Arial"/>
            </a:rPr>
            <a:t>Generel vejledning i brug af modellen</a:t>
          </a:r>
          <a:endParaRPr lang="en-DK" sz="1000" b="0" i="0" u="none" strike="noStrike" baseline="0">
            <a:solidFill>
              <a:srgbClr val="000000"/>
            </a:solidFill>
            <a:latin typeface="Arial"/>
            <a:cs typeface="Arial"/>
          </a:endParaRPr>
        </a:p>
        <a:p>
          <a:pPr algn="l" rtl="0">
            <a:lnSpc>
              <a:spcPts val="900"/>
            </a:lnSpc>
            <a:defRPr sz="1000"/>
          </a:pPr>
          <a:r>
            <a:rPr lang="en-DK" sz="1000" b="0" i="0" u="none" strike="noStrike" baseline="0">
              <a:solidFill>
                <a:srgbClr val="000000"/>
              </a:solidFill>
              <a:latin typeface="Arial"/>
              <a:cs typeface="Arial"/>
            </a:rPr>
            <a:t>Vejledninger i anvendelse af modellen er indarbejdet i selve modelfilen som kommentarer, vejledningstekster, teoretiske redegørelser og beregninger.</a:t>
          </a:r>
        </a:p>
        <a:p>
          <a:pPr algn="l" rtl="0">
            <a:lnSpc>
              <a:spcPts val="900"/>
            </a:lnSpc>
            <a:defRPr sz="1000"/>
          </a:pPr>
          <a:endParaRPr lang="en-DK" sz="1000" b="0" i="0" u="none" strike="noStrike" baseline="0">
            <a:solidFill>
              <a:srgbClr val="000000"/>
            </a:solidFill>
            <a:latin typeface="Arial"/>
            <a:cs typeface="Arial"/>
          </a:endParaRPr>
        </a:p>
        <a:p>
          <a:pPr algn="l" rtl="0">
            <a:lnSpc>
              <a:spcPts val="900"/>
            </a:lnSpc>
            <a:defRPr sz="1000"/>
          </a:pPr>
          <a:r>
            <a:rPr lang="en-DK" sz="1000" b="0" i="0" u="none" strike="noStrike" baseline="0">
              <a:solidFill>
                <a:srgbClr val="000000"/>
              </a:solidFill>
              <a:latin typeface="Arial"/>
              <a:cs typeface="Arial"/>
            </a:rPr>
            <a:t>Indtastningsfelterne er markeret med gult.</a:t>
          </a:r>
        </a:p>
        <a:p>
          <a:pPr algn="l" rtl="0">
            <a:lnSpc>
              <a:spcPts val="900"/>
            </a:lnSpc>
            <a:defRPr sz="1000"/>
          </a:pPr>
          <a:endParaRPr lang="en-DK" sz="1000" b="0" i="0" u="none" strike="noStrike" baseline="0">
            <a:solidFill>
              <a:srgbClr val="000000"/>
            </a:solidFill>
            <a:latin typeface="Arial"/>
            <a:cs typeface="Arial"/>
          </a:endParaRPr>
        </a:p>
        <a:p>
          <a:pPr algn="l" rtl="0">
            <a:lnSpc>
              <a:spcPts val="900"/>
            </a:lnSpc>
            <a:defRPr sz="1000"/>
          </a:pPr>
          <a:r>
            <a:rPr lang="en-DK" sz="1000" b="0" i="0" u="none" strike="noStrike" baseline="0">
              <a:solidFill>
                <a:srgbClr val="000000"/>
              </a:solidFill>
              <a:latin typeface="Arial"/>
              <a:cs typeface="Arial"/>
            </a:rPr>
            <a:t>Ved udformning af modellen er der lagt vægt på, at:</a:t>
          </a:r>
        </a:p>
        <a:p>
          <a:pPr algn="l" rtl="0">
            <a:defRPr sz="1000"/>
          </a:pPr>
          <a:r>
            <a:rPr lang="en-DK" sz="1000" b="0" i="0" u="none" strike="noStrike" baseline="0">
              <a:solidFill>
                <a:srgbClr val="000000"/>
              </a:solidFill>
              <a:latin typeface="Arial"/>
              <a:cs typeface="Arial"/>
            </a:rPr>
            <a:t>- Den skal være så enkel overskuelig som mulig.</a:t>
          </a:r>
        </a:p>
        <a:p>
          <a:pPr algn="l" rtl="0">
            <a:defRPr sz="1000"/>
          </a:pPr>
          <a:r>
            <a:rPr lang="en-DK" sz="1000" b="0" i="0" u="none" strike="noStrike" baseline="0">
              <a:solidFill>
                <a:srgbClr val="000000"/>
              </a:solidFill>
              <a:latin typeface="Arial"/>
              <a:cs typeface="Arial"/>
            </a:rPr>
            <a:t>- Der kun skal indgå elementer, der kan regnes på med rimelig sikkerhed. Dog er andre elementer af betydning nævnt, </a:t>
          </a:r>
        </a:p>
        <a:p>
          <a:pPr algn="l" rtl="0">
            <a:defRPr sz="1000"/>
          </a:pPr>
          <a:r>
            <a:rPr lang="en-DK" sz="1000" b="0" i="0" u="none" strike="noStrike" baseline="0">
              <a:solidFill>
                <a:srgbClr val="000000"/>
              </a:solidFill>
              <a:latin typeface="Arial"/>
              <a:cs typeface="Arial"/>
            </a:rPr>
            <a:t>- Brugerne skal have mulighed for at anvende de tal, de selv tror på. I denne "hjælpemodel" er der dog indlagt en række data på forhånd til hjælp for dem, der ikke har de fornødne erfaringstal.</a:t>
          </a:r>
        </a:p>
        <a:p>
          <a:pPr algn="l" rtl="0">
            <a:defRPr sz="1000"/>
          </a:pPr>
          <a:r>
            <a:rPr lang="en-DK" sz="1000" b="0" i="0" u="none" strike="noStrike" baseline="0">
              <a:solidFill>
                <a:srgbClr val="000000"/>
              </a:solidFill>
              <a:latin typeface="Arial"/>
              <a:cs typeface="Arial"/>
            </a:rPr>
            <a:t>- Brugerne kan få hjælp, hvis de ikke selv har anvendelige værdier (vejledning).</a:t>
          </a:r>
        </a:p>
        <a:p>
          <a:pPr algn="l" rtl="0">
            <a:defRPr sz="1000"/>
          </a:pPr>
          <a:r>
            <a:rPr lang="en-DK" sz="1000" b="0" i="0" u="none" strike="noStrike" baseline="0">
              <a:solidFill>
                <a:srgbClr val="000000"/>
              </a:solidFill>
              <a:latin typeface="Arial"/>
              <a:cs typeface="Arial"/>
            </a:rPr>
            <a:t> </a:t>
          </a:r>
        </a:p>
        <a:p>
          <a:pPr algn="l" rtl="0">
            <a:defRPr sz="1000"/>
          </a:pPr>
          <a:r>
            <a:rPr lang="en-DK" sz="1000" b="0" i="0" u="none" strike="noStrike" baseline="0">
              <a:solidFill>
                <a:srgbClr val="000000"/>
              </a:solidFill>
              <a:latin typeface="Arial"/>
              <a:cs typeface="Arial"/>
            </a:rPr>
            <a:t>Vejledningerne hjælper brugerne med at finde frem til relevante værdier i det tilfælde, de ikke selv har dem.</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Disse værdier overføres automatisk til en hjælpekolonne til højre for indtastningsarket, hvorfra brugeren selv skal indtaste værdierne.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 </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60</xdr:row>
      <xdr:rowOff>0</xdr:rowOff>
    </xdr:from>
    <xdr:to>
      <xdr:col>11</xdr:col>
      <xdr:colOff>0</xdr:colOff>
      <xdr:row>60</xdr:row>
      <xdr:rowOff>0</xdr:rowOff>
    </xdr:to>
    <xdr:sp macro="" textlink="">
      <xdr:nvSpPr>
        <xdr:cNvPr id="3" name="Text Box 3"/>
        <xdr:cNvSpPr txBox="1">
          <a:spLocks noChangeArrowheads="1"/>
        </xdr:cNvSpPr>
      </xdr:nvSpPr>
      <xdr:spPr bwMode="auto">
        <a:xfrm>
          <a:off x="9525" y="11430000"/>
          <a:ext cx="71818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"Best" og "worst case"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Til brug for en vurdering af det"spænd", der, grundet forskellig vintervejrlig, kan være i de besparelser, der opnås ved brug af totalinddækning, er der her mulighed for at regne på den "bedste" og den "værste" vejrsituation. Vejrliget vil have indflydelse på de nedenfor angivne elementer i modellen. For hver af disse er foreslået en variation med udgangspunkt i de tal, der er indtastet i indtastningsfelterne. Disse fremgår af "forventet"-kolonnen. Til hver af elementerne er indlagt en note om variationen.</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60</xdr:row>
      <xdr:rowOff>0</xdr:rowOff>
    </xdr:from>
    <xdr:to>
      <xdr:col>11</xdr:col>
      <xdr:colOff>0</xdr:colOff>
      <xdr:row>60</xdr:row>
      <xdr:rowOff>0</xdr:rowOff>
    </xdr:to>
    <xdr:sp macro="" textlink="">
      <xdr:nvSpPr>
        <xdr:cNvPr id="4" name="Text Box 11"/>
        <xdr:cNvSpPr txBox="1">
          <a:spLocks noChangeArrowheads="1"/>
        </xdr:cNvSpPr>
      </xdr:nvSpPr>
      <xdr:spPr bwMode="auto">
        <a:xfrm>
          <a:off x="9525" y="11430000"/>
          <a:ext cx="71818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Resultaterne af disse variationer giver sig udslag i nedenstående besparelser.</a:t>
          </a:r>
        </a:p>
      </xdr:txBody>
    </xdr:sp>
    <xdr:clientData/>
  </xdr:twoCellAnchor>
  <xdr:twoCellAnchor>
    <xdr:from>
      <xdr:col>0</xdr:col>
      <xdr:colOff>0</xdr:colOff>
      <xdr:row>60</xdr:row>
      <xdr:rowOff>0</xdr:rowOff>
    </xdr:from>
    <xdr:to>
      <xdr:col>10</xdr:col>
      <xdr:colOff>76200</xdr:colOff>
      <xdr:row>60</xdr:row>
      <xdr:rowOff>0</xdr:rowOff>
    </xdr:to>
    <xdr:sp macro="" textlink="">
      <xdr:nvSpPr>
        <xdr:cNvPr id="5" name="Text Box 18"/>
        <xdr:cNvSpPr txBox="1">
          <a:spLocks noChangeArrowheads="1"/>
        </xdr:cNvSpPr>
      </xdr:nvSpPr>
      <xdr:spPr bwMode="auto">
        <a:xfrm>
          <a:off x="0" y="11430000"/>
          <a:ext cx="7153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Herunder kan indtastes egen vurdering af den mulige variation i besparelser ved anvendelse af totalinddækning. Fra disse felter overføres de automatisk til felterne i variationsfeltet i hovedmodellen.</a:t>
          </a:r>
        </a:p>
      </xdr:txBody>
    </xdr:sp>
    <xdr:clientData/>
  </xdr:twoCellAnchor>
  <xdr:twoCellAnchor>
    <xdr:from>
      <xdr:col>35</xdr:col>
      <xdr:colOff>0</xdr:colOff>
      <xdr:row>60</xdr:row>
      <xdr:rowOff>0</xdr:rowOff>
    </xdr:from>
    <xdr:to>
      <xdr:col>35</xdr:col>
      <xdr:colOff>0</xdr:colOff>
      <xdr:row>60</xdr:row>
      <xdr:rowOff>0</xdr:rowOff>
    </xdr:to>
    <xdr:sp macro="" textlink="">
      <xdr:nvSpPr>
        <xdr:cNvPr id="6" name="Text Box 19"/>
        <xdr:cNvSpPr txBox="1">
          <a:spLocks noChangeArrowheads="1"/>
        </xdr:cNvSpPr>
      </xdr:nvSpPr>
      <xdr:spPr bwMode="auto">
        <a:xfrm>
          <a:off x="22698075" y="11430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"Best" og "worst case"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Til brug for en vurdering af det"spænd", der, grundet forskellig vintervejrlig, kan være i de besparelser, der opnås ved brug af totalinddækning, er der her beregnet et forslag til den "bedste" og den "værste" vejrsituation. Vejrliget vil have indflydelse på de nedenfor angivne elementer i modellen. For hver af disse er foreslået en variation med udgangspunkt i de nøgleværdier, der er anvendt i indtastningsfelterne. Disse fremgår af "forventet"-kolonnen. Til hver af elementerne er indlagt en note om variationen.</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35</xdr:col>
      <xdr:colOff>0</xdr:colOff>
      <xdr:row>60</xdr:row>
      <xdr:rowOff>0</xdr:rowOff>
    </xdr:from>
    <xdr:to>
      <xdr:col>35</xdr:col>
      <xdr:colOff>0</xdr:colOff>
      <xdr:row>60</xdr:row>
      <xdr:rowOff>0</xdr:rowOff>
    </xdr:to>
    <xdr:sp macro="" textlink="">
      <xdr:nvSpPr>
        <xdr:cNvPr id="7" name="Text Box 32"/>
        <xdr:cNvSpPr txBox="1">
          <a:spLocks noChangeArrowheads="1"/>
        </xdr:cNvSpPr>
      </xdr:nvSpPr>
      <xdr:spPr bwMode="auto">
        <a:xfrm>
          <a:off x="22698075" y="11430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Resultaterne af disse variationer giver sig udslag i nedenstående besparelser, som automatisk overføres til resultatfeltet i modellen</a:t>
          </a:r>
        </a:p>
      </xdr:txBody>
    </xdr:sp>
    <xdr:clientData/>
  </xdr:twoCellAnchor>
  <xdr:twoCellAnchor>
    <xdr:from>
      <xdr:col>35</xdr:col>
      <xdr:colOff>0</xdr:colOff>
      <xdr:row>0</xdr:row>
      <xdr:rowOff>9525</xdr:rowOff>
    </xdr:from>
    <xdr:to>
      <xdr:col>35</xdr:col>
      <xdr:colOff>0</xdr:colOff>
      <xdr:row>21</xdr:row>
      <xdr:rowOff>66675</xdr:rowOff>
    </xdr:to>
    <xdr:sp macro="" textlink="">
      <xdr:nvSpPr>
        <xdr:cNvPr id="8" name="Text Box 38"/>
        <xdr:cNvSpPr txBox="1">
          <a:spLocks noChangeArrowheads="1"/>
        </xdr:cNvSpPr>
      </xdr:nvSpPr>
      <xdr:spPr bwMode="auto">
        <a:xfrm>
          <a:off x="22698075" y="9525"/>
          <a:ext cx="0" cy="4057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Generel vejledning i brug af modellen</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Praktiske vejledninger i anvendelse af modellen er indarbejdet i selve modelfilen som kommentarer for at lette anvendelsen. Større vejledningstekster, teoretiske redegørelser og beregninger er indlagt i separate hjælpeark (som dette), hvortil der henvises med teksten "Vejledning", "teoretisk baggrund" eller "Beregningsdetaljer".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Indtastningsfelterne (ikke låste felter) er markeret med gult.</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udformning af modellen er der lagt vægt på, at:</a:t>
          </a:r>
        </a:p>
        <a:p>
          <a:pPr algn="l" rtl="0">
            <a:defRPr sz="1000"/>
          </a:pPr>
          <a:r>
            <a:rPr lang="en-DK" sz="1000" b="0" i="0" u="none" strike="noStrike" baseline="0">
              <a:solidFill>
                <a:srgbClr val="000000"/>
              </a:solidFill>
              <a:latin typeface="Arial"/>
              <a:cs typeface="Arial"/>
            </a:rPr>
            <a:t>- Den skal være så enkel overskuelig som mulig.</a:t>
          </a:r>
        </a:p>
        <a:p>
          <a:pPr algn="l" rtl="0">
            <a:defRPr sz="1000"/>
          </a:pPr>
          <a:r>
            <a:rPr lang="en-DK" sz="1000" b="0" i="0" u="none" strike="noStrike" baseline="0">
              <a:solidFill>
                <a:srgbClr val="000000"/>
              </a:solidFill>
              <a:latin typeface="Arial"/>
              <a:cs typeface="Arial"/>
            </a:rPr>
            <a:t>- Der kun skal indgå elementer, der kan regnes på med rimelig sikkerhed. Der er andre elementer, der har stor betydning for analysen, men for hvilke det er svært at anslå troværdige værdier (eksempelvis øget antal fugtbetingede byggeskader eller øgede omkostninger til interimsvinduer og -døre, hvis der ikke anvendelse totalinddækning), men disse elementer er kun nævnt. Dermed kan brugere selv vælge, hvilken betydning disse forhold har på det konkrete projekt.</a:t>
          </a:r>
        </a:p>
        <a:p>
          <a:pPr algn="l" rtl="0">
            <a:defRPr sz="1000"/>
          </a:pPr>
          <a:r>
            <a:rPr lang="en-DK" sz="1000" b="0" i="0" u="none" strike="noStrike" baseline="0">
              <a:solidFill>
                <a:srgbClr val="000000"/>
              </a:solidFill>
              <a:latin typeface="Arial"/>
              <a:cs typeface="Arial"/>
            </a:rPr>
            <a:t>- Brugerne skal have mulighed for at anvende de tal, de selv tror på. I denne "hjælpemodel" er der dog indlagt en række data på forhånd til hjælp for dem, der ikke har de fornødne erfaringstal.</a:t>
          </a:r>
        </a:p>
        <a:p>
          <a:pPr algn="l" rtl="0">
            <a:defRPr sz="1000"/>
          </a:pPr>
          <a:r>
            <a:rPr lang="en-DK" sz="1000" b="0" i="0" u="none" strike="noStrike" baseline="0">
              <a:solidFill>
                <a:srgbClr val="000000"/>
              </a:solidFill>
              <a:latin typeface="Arial"/>
              <a:cs typeface="Arial"/>
            </a:rPr>
            <a:t>- Brugerne kan få hjælp, hvis de ikke selv har anvendelige værdier.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Der ikke er skelnet mellem forskellige fag, men angivet et fast antal håndværkere på pladsen i inddækningsperioden, hvormed dog kun menes det antal håndværkere, hvis arbejdsindsats er påvirket af, om der anvendes totalinddækning eller ej.</a:t>
          </a:r>
        </a:p>
        <a:p>
          <a:pPr algn="l" rtl="0">
            <a:defRPr sz="1000"/>
          </a:pPr>
          <a:r>
            <a:rPr lang="en-DK" sz="1000" b="0" i="0" u="none" strike="noStrike" baseline="0">
              <a:solidFill>
                <a:srgbClr val="000000"/>
              </a:solidFill>
              <a:latin typeface="Arial"/>
              <a:cs typeface="Arial"/>
            </a:rPr>
            <a:t> </a:t>
          </a:r>
        </a:p>
        <a:p>
          <a:pPr algn="l" rtl="0">
            <a:defRPr sz="1000"/>
          </a:pPr>
          <a:r>
            <a:rPr lang="en-DK" sz="1000" b="0" i="0" u="none" strike="noStrike" baseline="0">
              <a:solidFill>
                <a:srgbClr val="000000"/>
              </a:solidFill>
              <a:latin typeface="Arial"/>
              <a:cs typeface="Arial"/>
            </a:rPr>
            <a:t>Vejledningerne hjælper brugerne med at finde frem til relevante værdier i det tilfælde, de ikke selv har dem. </a:t>
          </a:r>
        </a:p>
        <a:p>
          <a:pPr algn="l" rtl="0">
            <a:defRPr sz="1000"/>
          </a:pPr>
          <a:r>
            <a:rPr lang="en-DK" sz="1000" b="0" i="0" u="none" strike="noStrike" baseline="0">
              <a:solidFill>
                <a:srgbClr val="000000"/>
              </a:solidFill>
              <a:latin typeface="Arial"/>
              <a:cs typeface="Arial"/>
            </a:rPr>
            <a:t> </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35</xdr:col>
      <xdr:colOff>0</xdr:colOff>
      <xdr:row>0</xdr:row>
      <xdr:rowOff>9525</xdr:rowOff>
    </xdr:from>
    <xdr:to>
      <xdr:col>35</xdr:col>
      <xdr:colOff>0</xdr:colOff>
      <xdr:row>5</xdr:row>
      <xdr:rowOff>76200</xdr:rowOff>
    </xdr:to>
    <xdr:sp macro="" textlink="">
      <xdr:nvSpPr>
        <xdr:cNvPr id="9" name="Text Box 39"/>
        <xdr:cNvSpPr txBox="1">
          <a:spLocks noChangeArrowheads="1"/>
        </xdr:cNvSpPr>
      </xdr:nvSpPr>
      <xdr:spPr bwMode="auto">
        <a:xfrm>
          <a:off x="22698075" y="9525"/>
          <a:ext cx="0" cy="10191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Generel vejledning i brug af overslagsmodellen</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med gult markerede felter skal udfyldes, medens de med hvidt markerede er låste felter, med værdier der beregnes på baggrund af de indtastede værdier eller hvis værdier er fastlagt. Beregningerne foretages på baggrund af en lang række antagelser, der er redegjort for i "teoretisk baggrund". </a:t>
          </a:r>
          <a:r>
            <a:rPr lang="en-DK" sz="1000" b="0" i="0" u="sng" strike="noStrike" baseline="0">
              <a:solidFill>
                <a:srgbClr val="000000"/>
              </a:solidFill>
              <a:latin typeface="Arial"/>
              <a:cs typeface="Arial"/>
            </a:rPr>
            <a:t>Bemærk</a:t>
          </a:r>
          <a:r>
            <a:rPr lang="en-DK" sz="1000" b="0" i="0" u="none" strike="noStrike" baseline="0">
              <a:solidFill>
                <a:srgbClr val="000000"/>
              </a:solidFill>
              <a:latin typeface="Arial"/>
              <a:cs typeface="Arial"/>
            </a:rPr>
            <a:t>, at der også skal udfyldes en værdi under "Teoretisk baggrund" for "Besparelser hvis man anvender totalinddækning", for at få den fulde beregning. Feltet er angivet med gul baggrundfarve.</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5</xdr:col>
      <xdr:colOff>0</xdr:colOff>
      <xdr:row>7</xdr:row>
      <xdr:rowOff>38100</xdr:rowOff>
    </xdr:to>
    <xdr:sp macro="" textlink="">
      <xdr:nvSpPr>
        <xdr:cNvPr id="2" name="Text Box 1"/>
        <xdr:cNvSpPr txBox="1">
          <a:spLocks noChangeArrowheads="1"/>
        </xdr:cNvSpPr>
      </xdr:nvSpPr>
      <xdr:spPr bwMode="auto">
        <a:xfrm>
          <a:off x="19050" y="9525"/>
          <a:ext cx="3028950" cy="13620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Når der anvendes toltalinddækning, skal hele stilladset monteres med det samme. Uden inddækningen vil man i nogle tilfælde opføre stilladset efterhånden som arbejdet skrider frem.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øgede omkostninger i den forbindelse, beregnes ud fra bl.a. denne oplysning.</a:t>
          </a:r>
        </a:p>
      </xdr:txBody>
    </xdr:sp>
    <xdr:clientData/>
  </xdr:twoCellAnchor>
  <xdr:twoCellAnchor>
    <xdr:from>
      <xdr:col>25</xdr:col>
      <xdr:colOff>19050</xdr:colOff>
      <xdr:row>0</xdr:row>
      <xdr:rowOff>9525</xdr:rowOff>
    </xdr:from>
    <xdr:to>
      <xdr:col>30</xdr:col>
      <xdr:colOff>0</xdr:colOff>
      <xdr:row>7</xdr:row>
      <xdr:rowOff>38100</xdr:rowOff>
    </xdr:to>
    <xdr:sp macro="" textlink="">
      <xdr:nvSpPr>
        <xdr:cNvPr id="3" name="Text Box 2"/>
        <xdr:cNvSpPr txBox="1">
          <a:spLocks noChangeArrowheads="1"/>
        </xdr:cNvSpPr>
      </xdr:nvSpPr>
      <xdr:spPr bwMode="auto">
        <a:xfrm>
          <a:off x="16030575" y="9525"/>
          <a:ext cx="3028950" cy="13620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Når der anvendes toltalinddækning, skal hele stilladset monteres med det samme. Uden inddækningen vil man i nogle tilfælde opføre stilladset efterhånden som arbejdet skrider frem.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øgede omkostninger i den forbindelse, beregnes ud fra bl.a. denne oplysning.</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7</xdr:col>
      <xdr:colOff>0</xdr:colOff>
      <xdr:row>11</xdr:row>
      <xdr:rowOff>19050</xdr:rowOff>
    </xdr:to>
    <xdr:sp macro="" textlink="">
      <xdr:nvSpPr>
        <xdr:cNvPr id="2" name="Text Box 1"/>
        <xdr:cNvSpPr txBox="1">
          <a:spLocks noChangeArrowheads="1"/>
        </xdr:cNvSpPr>
      </xdr:nvSpPr>
      <xdr:spPr bwMode="auto">
        <a:xfrm>
          <a:off x="9525" y="9525"/>
          <a:ext cx="4257675" cy="21050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Lønninger for timelønnede: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Her indsættes de omkostninger entreprenøren har på sine folk og som bygherren i sidste ende skal honorere.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Lønoplysningen anvendes til beregning af omkostninger til gennemførelse af vinterforanstaltninger, samt lønomkostninger grundet forlænget byggeperiode (uden brug af totalinddækning).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Det valgte tal skrives i det gule felt og overføres automatisk til hovedarket i en hjælpekolonne.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476250</xdr:colOff>
      <xdr:row>9</xdr:row>
      <xdr:rowOff>123825</xdr:rowOff>
    </xdr:to>
    <xdr:sp macro="" textlink="">
      <xdr:nvSpPr>
        <xdr:cNvPr id="2" name="Text Box 1"/>
        <xdr:cNvSpPr txBox="1">
          <a:spLocks noChangeArrowheads="1"/>
        </xdr:cNvSpPr>
      </xdr:nvSpPr>
      <xdr:spPr bwMode="auto">
        <a:xfrm>
          <a:off x="0" y="0"/>
          <a:ext cx="7943850" cy="18383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Overslagsberegning af besparelser ved anvendelse af totalinddækning</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Beregningerne udføres på baggrund af en række nøgletal, for hvilke der er redegjort i det følgende. Ønskes der flere detaljer om baggrunden for de valgte elementer, henvises der til de to øvrige modeller.</a:t>
          </a:r>
        </a:p>
        <a:p>
          <a:pPr algn="l" rtl="0">
            <a:defRPr sz="1000"/>
          </a:pPr>
          <a:endParaRPr lang="en-DK"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H</a:t>
          </a:r>
          <a:r>
            <a:rPr lang="en-DK" sz="1000" b="0" i="0" u="none" strike="noStrike" baseline="0">
              <a:solidFill>
                <a:srgbClr val="000000"/>
              </a:solidFill>
              <a:latin typeface="Arial"/>
              <a:cs typeface="Arial"/>
            </a:rPr>
            <a:t>vis man ikke mener de angivne nøgletal er dækkende for eget projekt, kan der intastes egne nøgletal i de gule felter og modellen beregner de alternative løsninger. Resultaterne vises i kolonnen "Resultater - egne nøgletal" i overslagsmodellen.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Hvis der ønskes detaljeret indsigt i beregningsprincipperne: Følg linket til "Beregningsprincipper"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7</xdr:row>
      <xdr:rowOff>57150</xdr:rowOff>
    </xdr:to>
    <xdr:sp macro="" textlink="">
      <xdr:nvSpPr>
        <xdr:cNvPr id="2" name="Text Box 2"/>
        <xdr:cNvSpPr txBox="1">
          <a:spLocks noChangeArrowheads="1"/>
        </xdr:cNvSpPr>
      </xdr:nvSpPr>
      <xdr:spPr bwMode="auto">
        <a:xfrm>
          <a:off x="0" y="0"/>
          <a:ext cx="4267200" cy="1390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Lønninger for funktionærer: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Her indsættes de månedlige omkostninger entreprenøren har til sine funktionærer og som bygherren i sidste ende skal honorereden (den pris der er brugt i kalkulationen af byggeomkostningerne).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Informationen anvendes til beregning af omkostningerne forbundet med forlænget byggeperiode som følge af, at der ikke anvendes totalinddækning.</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17</xdr:row>
      <xdr:rowOff>57150</xdr:rowOff>
    </xdr:to>
    <xdr:sp macro="" textlink="">
      <xdr:nvSpPr>
        <xdr:cNvPr id="2" name="Text Box 2"/>
        <xdr:cNvSpPr txBox="1">
          <a:spLocks noChangeArrowheads="1"/>
        </xdr:cNvSpPr>
      </xdr:nvSpPr>
      <xdr:spPr bwMode="auto">
        <a:xfrm>
          <a:off x="0" y="0"/>
          <a:ext cx="5619750" cy="3295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Produktivitetsforbedringer:</a:t>
          </a:r>
        </a:p>
        <a:p>
          <a:pPr algn="l" rtl="0">
            <a:defRPr sz="1000"/>
          </a:pPr>
          <a:r>
            <a:rPr lang="en-DK" sz="1000" b="0" i="0" u="none" strike="noStrike" baseline="0">
              <a:solidFill>
                <a:srgbClr val="000000"/>
              </a:solidFill>
              <a:latin typeface="Arial"/>
              <a:cs typeface="Arial"/>
            </a:rPr>
            <a:t>Temperaturen har stor indflydelse på arbejdseffektiviteten, der kan påvirkes negativt både af for høje og for lave temperaturer. </a:t>
          </a:r>
        </a:p>
        <a:p>
          <a:pPr algn="l" rtl="0">
            <a:defRPr sz="1000"/>
          </a:pPr>
          <a:r>
            <a:rPr lang="en-DK" sz="1000" b="0" i="0" u="none" strike="noStrike" baseline="0">
              <a:solidFill>
                <a:srgbClr val="000000"/>
              </a:solidFill>
              <a:latin typeface="Arial"/>
              <a:cs typeface="Arial"/>
            </a:rPr>
            <a:t>Danmark er et land med en forholdsvis lav gennemsnitstemperatur på ca. 12º C, der kombineret med vindpåvirkninger betyder, at der ofte ikke er de optimale forhold for at holde arbejdseffektiviteten i top.</a:t>
          </a:r>
        </a:p>
        <a:p>
          <a:pPr algn="l" rtl="0">
            <a:defRPr sz="1000"/>
          </a:pPr>
          <a:r>
            <a:rPr lang="en-DK" sz="1000" b="0" i="0" u="none" strike="noStrike" baseline="0">
              <a:solidFill>
                <a:srgbClr val="000000"/>
              </a:solidFill>
              <a:latin typeface="Arial"/>
              <a:cs typeface="Arial"/>
            </a:rPr>
            <a:t>På baggrund af amerikanske observationer omkring sammenhængen mellem arbejdseffektivt og temperatur har studerende ved Odense Byggetekniske Højskole beregnet den gennemsnitlige arbejdseffektivitet efter danske forhold med og uden brug af totalinddækning for 1. og 4. kvartal. Arbejdseffektiviteten er også beregnet for 2. og 3. kvartal, men er ikke medtaget her, da den målte effekt er ubetydelig. Det er ikke ensbetydende med, at der ikke kan konstateres positive effekter af at bruge totalinddækning i 2. og 3. kvartal, men de effekter har ikke med temperaturforhold at gøre.</a:t>
          </a:r>
        </a:p>
        <a:p>
          <a:pPr algn="l" rtl="0">
            <a:defRPr sz="1000"/>
          </a:pPr>
          <a:r>
            <a:rPr lang="en-DK" sz="1000" b="0" i="0" u="none" strike="noStrike" baseline="0">
              <a:solidFill>
                <a:srgbClr val="000000"/>
              </a:solidFill>
              <a:latin typeface="Arial"/>
              <a:cs typeface="Arial"/>
            </a:rPr>
            <a:t>I nedenstående skema vises et vejledende eksempel på forbedring af arbejdseffektiviteten i 1. og 4. kvartal ved brug af inddækning.</a:t>
          </a:r>
          <a:endParaRPr lang="en-DK" sz="1000" b="1"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Forbedring i arbejdseffektivitet skal i costbenefitanalysen vurderes/vælges og indtastes i det gule felt. Indtastningen overføres automatisk til en hjælpekolonne i hovedarket, hvorfra den kan aflæses og endeligt indtastes.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76200</xdr:rowOff>
    </xdr:from>
    <xdr:to>
      <xdr:col>13</xdr:col>
      <xdr:colOff>9525</xdr:colOff>
      <xdr:row>35</xdr:row>
      <xdr:rowOff>0</xdr:rowOff>
    </xdr:to>
    <xdr:sp macro="" textlink="">
      <xdr:nvSpPr>
        <xdr:cNvPr id="2" name="Text Box 1"/>
        <xdr:cNvSpPr txBox="1">
          <a:spLocks noChangeArrowheads="1"/>
        </xdr:cNvSpPr>
      </xdr:nvSpPr>
      <xdr:spPr bwMode="auto">
        <a:xfrm>
          <a:off x="0" y="3124200"/>
          <a:ext cx="5638800" cy="35433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Spilddage - 2</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en mere detaljeret kalkulering af vejrligsdage på et byggeri kan man anvende informationer fra ”AB92 - for praktikere” og i ”Vejledning til vinterbyggeri, oktober 1995”, hvor der findes tabeller over forventelige antal spild og vejrligsdage opgjort månedsvist for forskellige typer af aktiviteter.</a:t>
          </a:r>
        </a:p>
        <a:p>
          <a:pPr algn="l" rtl="0">
            <a:defRPr sz="1000"/>
          </a:pPr>
          <a:r>
            <a:rPr lang="en-DK" sz="1000" b="0" i="0" u="none" strike="noStrike" baseline="0">
              <a:solidFill>
                <a:srgbClr val="000000"/>
              </a:solidFill>
              <a:latin typeface="Arial"/>
              <a:cs typeface="Arial"/>
            </a:rPr>
            <a:t> </a:t>
          </a:r>
        </a:p>
        <a:p>
          <a:pPr algn="l" rtl="0">
            <a:defRPr sz="1000"/>
          </a:pPr>
          <a:r>
            <a:rPr lang="en-DK" sz="1000" b="0" i="0" u="none" strike="noStrike" baseline="0">
              <a:solidFill>
                <a:srgbClr val="000000"/>
              </a:solidFill>
              <a:latin typeface="Arial"/>
              <a:cs typeface="Arial"/>
            </a:rPr>
            <a:t>Brugen af totalinddækning vil reducere antallet af spilddage pga. vejrlig fordi:</a:t>
          </a:r>
        </a:p>
        <a:p>
          <a:pPr algn="l" rtl="0">
            <a:defRPr sz="1000"/>
          </a:pPr>
          <a:r>
            <a:rPr lang="en-DK" sz="1000" b="0" i="0" u="none" strike="noStrike" baseline="0">
              <a:solidFill>
                <a:srgbClr val="000000"/>
              </a:solidFill>
              <a:latin typeface="Arial"/>
              <a:cs typeface="Arial"/>
            </a:rPr>
            <a:t>1. totalinddækningen beskytter byggeriet mod nedbør</a:t>
          </a:r>
        </a:p>
        <a:p>
          <a:pPr algn="l" rtl="0">
            <a:defRPr sz="1000"/>
          </a:pPr>
          <a:r>
            <a:rPr lang="en-DK" sz="1000" b="0" i="0" u="none" strike="noStrike" baseline="0">
              <a:solidFill>
                <a:srgbClr val="000000"/>
              </a:solidFill>
              <a:latin typeface="Arial"/>
              <a:cs typeface="Arial"/>
            </a:rPr>
            <a:t>2. temperaturen under en totalinddækning vil normalt være 5º C højere end uden for. Dette vil forbedre forholdene for særligt temperaturfølsomme processer f.eks. i forbindelse med støbning af beton og muring.</a:t>
          </a:r>
        </a:p>
        <a:p>
          <a:pPr algn="l" rtl="0">
            <a:defRPr sz="1000"/>
          </a:pPr>
          <a:r>
            <a:rPr lang="en-DK" sz="1000" b="0" i="0" u="none" strike="noStrike" baseline="0">
              <a:solidFill>
                <a:srgbClr val="000000"/>
              </a:solidFill>
              <a:latin typeface="Arial"/>
              <a:cs typeface="Arial"/>
            </a:rPr>
            <a:t>3. den beskytter byggepladsen mod vindens afkølende effekt, ikke mindst til glæde for håndværkerne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Spilddage kan dog ikke helt undgås idet vinden f.eks. kan betyde, at arbejde på stilladser eller med anvendelse af kran må indstilles, eller voldsomme snemængder kan hindre mandskabet i at nå frem til byggepladsen.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Nedenfor er opstillet en tabel over det forventelige antal spilddage uden og med brug af totalinddækning:</a:t>
          </a:r>
        </a:p>
      </xdr:txBody>
    </xdr:sp>
    <xdr:clientData/>
  </xdr:twoCellAnchor>
  <xdr:twoCellAnchor>
    <xdr:from>
      <xdr:col>0</xdr:col>
      <xdr:colOff>0</xdr:colOff>
      <xdr:row>40</xdr:row>
      <xdr:rowOff>57150</xdr:rowOff>
    </xdr:from>
    <xdr:to>
      <xdr:col>12</xdr:col>
      <xdr:colOff>304800</xdr:colOff>
      <xdr:row>41</xdr:row>
      <xdr:rowOff>95250</xdr:rowOff>
    </xdr:to>
    <xdr:sp macro="" textlink="">
      <xdr:nvSpPr>
        <xdr:cNvPr id="3" name="Text Box 3"/>
        <xdr:cNvSpPr txBox="1">
          <a:spLocks noChangeArrowheads="1"/>
        </xdr:cNvSpPr>
      </xdr:nvSpPr>
      <xdr:spPr bwMode="auto">
        <a:xfrm>
          <a:off x="0" y="7677150"/>
          <a:ext cx="5553075" cy="22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Ved brug af totalinddækning kan nedenstående tabel over forventelige spilddage bruges:  </a:t>
          </a:r>
        </a:p>
      </xdr:txBody>
    </xdr:sp>
    <xdr:clientData/>
  </xdr:twoCellAnchor>
  <xdr:twoCellAnchor>
    <xdr:from>
      <xdr:col>0</xdr:col>
      <xdr:colOff>0</xdr:colOff>
      <xdr:row>45</xdr:row>
      <xdr:rowOff>123825</xdr:rowOff>
    </xdr:from>
    <xdr:to>
      <xdr:col>13</xdr:col>
      <xdr:colOff>9525</xdr:colOff>
      <xdr:row>48</xdr:row>
      <xdr:rowOff>123825</xdr:rowOff>
    </xdr:to>
    <xdr:sp macro="" textlink="">
      <xdr:nvSpPr>
        <xdr:cNvPr id="4" name="Text Box 4"/>
        <xdr:cNvSpPr txBox="1">
          <a:spLocks noChangeArrowheads="1"/>
        </xdr:cNvSpPr>
      </xdr:nvSpPr>
      <xdr:spPr bwMode="auto">
        <a:xfrm>
          <a:off x="0" y="8696325"/>
          <a:ext cx="5638800" cy="571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Af hensyn til costbenefit beregningen skal der ske en vurdering af antallet af sparede spilddage.  Vurderingen kan tage udgangspunkt i de opstillede tabeller eller ske ud fra egne erfaringer. </a:t>
          </a: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0</xdr:colOff>
      <xdr:row>34</xdr:row>
      <xdr:rowOff>123825</xdr:rowOff>
    </xdr:from>
    <xdr:to>
      <xdr:col>12</xdr:col>
      <xdr:colOff>304800</xdr:colOff>
      <xdr:row>36</xdr:row>
      <xdr:rowOff>19050</xdr:rowOff>
    </xdr:to>
    <xdr:sp macro="" textlink="">
      <xdr:nvSpPr>
        <xdr:cNvPr id="5" name="Text Box 5"/>
        <xdr:cNvSpPr txBox="1">
          <a:spLocks noChangeArrowheads="1"/>
        </xdr:cNvSpPr>
      </xdr:nvSpPr>
      <xdr:spPr bwMode="auto">
        <a:xfrm>
          <a:off x="0" y="6600825"/>
          <a:ext cx="5553075" cy="2762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Ved byggeri uden totalinddækning kan nedenstående tabel over forventelige spilddage bruges:  </a:t>
          </a:r>
        </a:p>
      </xdr:txBody>
    </xdr:sp>
    <xdr:clientData/>
  </xdr:twoCellAnchor>
  <xdr:twoCellAnchor>
    <xdr:from>
      <xdr:col>0</xdr:col>
      <xdr:colOff>0</xdr:colOff>
      <xdr:row>0</xdr:row>
      <xdr:rowOff>0</xdr:rowOff>
    </xdr:from>
    <xdr:to>
      <xdr:col>13</xdr:col>
      <xdr:colOff>476250</xdr:colOff>
      <xdr:row>5</xdr:row>
      <xdr:rowOff>47625</xdr:rowOff>
    </xdr:to>
    <xdr:sp macro="" textlink="">
      <xdr:nvSpPr>
        <xdr:cNvPr id="6" name="Text Box 6"/>
        <xdr:cNvSpPr txBox="1">
          <a:spLocks noChangeArrowheads="1"/>
        </xdr:cNvSpPr>
      </xdr:nvSpPr>
      <xdr:spPr bwMode="auto">
        <a:xfrm>
          <a:off x="0" y="0"/>
          <a:ext cx="6105525" cy="10001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Spilddage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indregning af et antal spilddage i produktionsplanen kan man anvende flere metoder. I denne model er indlagt to: En enkel metode (spilddage - 1) og en mere detaljeret (spilddage - 2). Uanset hvilken man anvender, kan man indtaste den ønskede værdi nedenfor. Værdien overføres automatisk til hovedarket i en hjælpekolonne, hvorfra den kan indtastes i beregningen.</a:t>
          </a:r>
        </a:p>
      </xdr:txBody>
    </xdr:sp>
    <xdr:clientData/>
  </xdr:twoCellAnchor>
  <xdr:twoCellAnchor>
    <xdr:from>
      <xdr:col>0</xdr:col>
      <xdr:colOff>0</xdr:colOff>
      <xdr:row>11</xdr:row>
      <xdr:rowOff>133350</xdr:rowOff>
    </xdr:from>
    <xdr:to>
      <xdr:col>13</xdr:col>
      <xdr:colOff>9525</xdr:colOff>
      <xdr:row>14</xdr:row>
      <xdr:rowOff>152400</xdr:rowOff>
    </xdr:to>
    <xdr:sp macro="" textlink="">
      <xdr:nvSpPr>
        <xdr:cNvPr id="7" name="Text Box 7"/>
        <xdr:cNvSpPr txBox="1">
          <a:spLocks noChangeArrowheads="1"/>
        </xdr:cNvSpPr>
      </xdr:nvSpPr>
      <xdr:spPr bwMode="auto">
        <a:xfrm>
          <a:off x="0" y="2228850"/>
          <a:ext cx="563880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000"/>
            </a:lnSpc>
            <a:defRPr sz="1000"/>
          </a:pPr>
          <a:r>
            <a:rPr lang="en-DK" sz="1000" b="1" i="0" u="none" strike="noStrike" baseline="0">
              <a:solidFill>
                <a:srgbClr val="000000"/>
              </a:solidFill>
              <a:latin typeface="Arial"/>
              <a:cs typeface="Arial"/>
            </a:rPr>
            <a:t>Spilddage - 1</a:t>
          </a:r>
          <a:endParaRPr lang="en-DK" sz="1000" b="0" i="0" u="none" strike="noStrike" baseline="0">
            <a:solidFill>
              <a:srgbClr val="000000"/>
            </a:solidFill>
            <a:latin typeface="Arial"/>
            <a:cs typeface="Arial"/>
          </a:endParaRPr>
        </a:p>
        <a:p>
          <a:pPr algn="l" rtl="0">
            <a:lnSpc>
              <a:spcPts val="900"/>
            </a:lnSpc>
            <a:defRPr sz="1000"/>
          </a:pPr>
          <a:r>
            <a:rPr lang="en-DK" sz="1000" b="0" i="0" u="none" strike="noStrike" baseline="0">
              <a:solidFill>
                <a:srgbClr val="000000"/>
              </a:solidFill>
              <a:latin typeface="Arial"/>
              <a:cs typeface="Arial"/>
            </a:rPr>
            <a:t>Hvis der ønskes en meget enkel model, kan det anbefales at beregne 1 spilddag grundet vejrliget pr. uge. Denne værdi beregnet på baggrund af din indtastning af "Antal arbejdsdage i inddæknings-perioden" 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476250</xdr:colOff>
      <xdr:row>16</xdr:row>
      <xdr:rowOff>76200</xdr:rowOff>
    </xdr:to>
    <xdr:sp macro="" textlink="">
      <xdr:nvSpPr>
        <xdr:cNvPr id="2" name="Text Box 1"/>
        <xdr:cNvSpPr txBox="1">
          <a:spLocks noChangeArrowheads="1"/>
        </xdr:cNvSpPr>
      </xdr:nvSpPr>
      <xdr:spPr bwMode="auto">
        <a:xfrm>
          <a:off x="0" y="0"/>
          <a:ext cx="4133850" cy="31242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Antal G-dage i perioden:</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Af de vejrligsdage, der er valgt ovenfor, vil omkostningerne til en del af dem skulle afholdes af entreprenøren, de såkaldte G-dage. G-dage er en slags ”karensdage” i forbindelse med ledighed. Det betyder at en entreprenør i forbindelse med stop i arbejdet og deraf følgende hjemsendelse af medarbejdere er forpligtiget til at betale de to første ledighedsdage i op til 8 gange årligt.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stop i arbejdet på en byggeplads kan der således blive tale om at byggeriet belastes af udgifter til mandskab, som der ikke er produktion bag ved. Ved brug af inddækning reduceres denne risiko.</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 denne rubrik skal det anslåede antal G-dage, som naturligvis skal være mindre eller lig med de samlede antal vejrligsdage, indskrives. Herfra overføres det automatisk til hovedarket i en hjælpekolonne, hvorfra det kan læses og endeligt indtastes.</a:t>
          </a: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0</xdr:colOff>
      <xdr:row>13</xdr:row>
      <xdr:rowOff>0</xdr:rowOff>
    </xdr:to>
    <xdr:sp macro="" textlink="">
      <xdr:nvSpPr>
        <xdr:cNvPr id="2" name="Text Box 1"/>
        <xdr:cNvSpPr txBox="1">
          <a:spLocks noChangeArrowheads="1"/>
        </xdr:cNvSpPr>
      </xdr:nvSpPr>
      <xdr:spPr bwMode="auto">
        <a:xfrm>
          <a:off x="0" y="0"/>
          <a:ext cx="5133975" cy="2476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Ugentligt antal mandtimer brugt til at gennemføre vinterforanstaltninger: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Den tid der traditionelt går med at udføre vinterforanstaltninger betyder at der i et byggeri skal regnes med enten forøget byggetid eller forøget mandskabsstyrke af hensyn til gennemførelsen af vinterforanstaltninger.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brug af inddækning vil dette forøgede tids-/mandskabsforbrug blive reduceret, fordi inddækningen betyder at nogle af de traditionelle vinterforanstaltninger ikke bliver aktuelle.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Af nedenstående liste kan ses hvilke traditionelle vinterforanstaltninger der kan undgås.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Det valgte antal mandtimer </a:t>
          </a:r>
          <a:r>
            <a:rPr lang="en-DK" sz="1000" b="0" i="0" u="sng" strike="noStrike" baseline="0">
              <a:solidFill>
                <a:srgbClr val="000000"/>
              </a:solidFill>
              <a:latin typeface="Arial"/>
              <a:cs typeface="Arial"/>
            </a:rPr>
            <a:t>pr. uge </a:t>
          </a:r>
          <a:r>
            <a:rPr lang="en-DK" sz="1000" b="0" i="0" u="none" strike="noStrike" baseline="0">
              <a:solidFill>
                <a:srgbClr val="000000"/>
              </a:solidFill>
              <a:latin typeface="Arial"/>
              <a:cs typeface="Arial"/>
            </a:rPr>
            <a:t>indskrives i det gule felt herunder. Herfra overføres det automatisk til hovedarket i en hjælpekolonne, hvorfra det kan læses og endeligt indtastes.</a:t>
          </a: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0</xdr:colOff>
      <xdr:row>19</xdr:row>
      <xdr:rowOff>95250</xdr:rowOff>
    </xdr:from>
    <xdr:to>
      <xdr:col>8</xdr:col>
      <xdr:colOff>0</xdr:colOff>
      <xdr:row>34</xdr:row>
      <xdr:rowOff>38100</xdr:rowOff>
    </xdr:to>
    <xdr:sp macro="" textlink="">
      <xdr:nvSpPr>
        <xdr:cNvPr id="3" name="Text Box 2"/>
        <xdr:cNvSpPr txBox="1">
          <a:spLocks noChangeArrowheads="1"/>
        </xdr:cNvSpPr>
      </xdr:nvSpPr>
      <xdr:spPr bwMode="auto">
        <a:xfrm>
          <a:off x="0" y="3714750"/>
          <a:ext cx="5133975" cy="2800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100"/>
            </a:lnSpc>
            <a:defRPr sz="1000"/>
          </a:pPr>
          <a:r>
            <a:rPr lang="en-DK" sz="1000" b="1" i="0" u="none" strike="noStrike" baseline="0">
              <a:solidFill>
                <a:srgbClr val="000000"/>
              </a:solidFill>
              <a:latin typeface="Arial"/>
              <a:cs typeface="Arial"/>
            </a:rPr>
            <a:t>Typiske vinterforanstaltninger der helt vil kunne undgås ved anvendelse af totalinddækning:</a:t>
          </a:r>
          <a:endParaRPr lang="en-DK" sz="1000" b="0" i="0" u="none" strike="noStrike" baseline="0">
            <a:solidFill>
              <a:srgbClr val="000000"/>
            </a:solidFill>
            <a:latin typeface="Arial"/>
            <a:cs typeface="Arial"/>
          </a:endParaRPr>
        </a:p>
        <a:p>
          <a:pPr algn="l" rtl="0">
            <a:lnSpc>
              <a:spcPts val="1100"/>
            </a:lnSpc>
            <a:defRPr sz="1000"/>
          </a:pPr>
          <a:r>
            <a:rPr lang="en-DK" sz="1000" b="0" i="0" u="none" strike="noStrike" baseline="0">
              <a:solidFill>
                <a:srgbClr val="000000"/>
              </a:solidFill>
              <a:latin typeface="Arial"/>
              <a:cs typeface="Arial"/>
            </a:rPr>
            <a:t>- Snerydning, saltning og grusning på stillads, etagedæk og tagflade</a:t>
          </a:r>
        </a:p>
        <a:p>
          <a:pPr algn="l" rtl="0">
            <a:lnSpc>
              <a:spcPts val="1100"/>
            </a:lnSpc>
            <a:defRPr sz="1000"/>
          </a:pPr>
          <a:r>
            <a:rPr lang="en-DK" sz="1000" b="0" i="0" u="none" strike="noStrike" baseline="0">
              <a:solidFill>
                <a:srgbClr val="000000"/>
              </a:solidFill>
              <a:latin typeface="Arial"/>
              <a:cs typeface="Arial"/>
            </a:rPr>
            <a:t>- Til og afdækning af konstruktionsdele såsom murværk og tag</a:t>
          </a:r>
        </a:p>
        <a:p>
          <a:pPr algn="l" rtl="0">
            <a:lnSpc>
              <a:spcPts val="1100"/>
            </a:lnSpc>
            <a:defRPr sz="1000"/>
          </a:pPr>
          <a:r>
            <a:rPr lang="en-DK" sz="1000" b="0" i="0" u="none" strike="noStrike" baseline="0">
              <a:solidFill>
                <a:srgbClr val="000000"/>
              </a:solidFill>
              <a:latin typeface="Arial"/>
              <a:cs typeface="Arial"/>
            </a:rPr>
            <a:t>- Vandlænsning og interimsafvanding fra etagedæk og tagflade</a:t>
          </a:r>
        </a:p>
        <a:p>
          <a:pPr algn="l" rtl="0">
            <a:lnSpc>
              <a:spcPts val="1100"/>
            </a:lnSpc>
            <a:defRPr sz="1000"/>
          </a:pPr>
          <a:r>
            <a:rPr lang="en-DK" sz="1000" b="0" i="0" u="none" strike="noStrike" baseline="0">
              <a:solidFill>
                <a:srgbClr val="000000"/>
              </a:solidFill>
              <a:latin typeface="Arial"/>
              <a:cs typeface="Arial"/>
            </a:rPr>
            <a:t>- Udtørring af nedbørsfugt</a:t>
          </a:r>
        </a:p>
        <a:p>
          <a:pPr algn="l" rtl="0">
            <a:lnSpc>
              <a:spcPts val="1100"/>
            </a:lnSpc>
            <a:defRPr sz="1000"/>
          </a:pPr>
          <a:r>
            <a:rPr lang="en-DK" sz="1000" b="0" i="0" u="none" strike="noStrike" baseline="0">
              <a:solidFill>
                <a:srgbClr val="000000"/>
              </a:solidFill>
              <a:latin typeface="Arial"/>
              <a:cs typeface="Arial"/>
            </a:rPr>
            <a:t>- Tørring af tag</a:t>
          </a:r>
        </a:p>
        <a:p>
          <a:pPr algn="l" rtl="0">
            <a:lnSpc>
              <a:spcPts val="1100"/>
            </a:lnSpc>
            <a:defRPr sz="1000"/>
          </a:pPr>
          <a:r>
            <a:rPr lang="en-DK" sz="1000" b="0" i="0" u="none" strike="noStrike" baseline="0">
              <a:solidFill>
                <a:srgbClr val="000000"/>
              </a:solidFill>
              <a:latin typeface="Arial"/>
              <a:cs typeface="Arial"/>
            </a:rPr>
            <a:t>- Afisning af materialer</a:t>
          </a:r>
        </a:p>
        <a:p>
          <a:pPr algn="l" rtl="0">
            <a:lnSpc>
              <a:spcPts val="1100"/>
            </a:lnSpc>
            <a:defRPr sz="1000"/>
          </a:pPr>
          <a:endParaRPr lang="en-DK" sz="1000" b="0" i="0" u="none" strike="noStrike" baseline="0">
            <a:solidFill>
              <a:srgbClr val="000000"/>
            </a:solidFill>
            <a:latin typeface="Arial"/>
            <a:cs typeface="Arial"/>
          </a:endParaRPr>
        </a:p>
        <a:p>
          <a:pPr algn="l" rtl="0">
            <a:lnSpc>
              <a:spcPts val="1100"/>
            </a:lnSpc>
            <a:defRPr sz="1000"/>
          </a:pPr>
          <a:r>
            <a:rPr lang="en-DK" sz="1000" b="1" i="0" u="none" strike="noStrike" baseline="0">
              <a:solidFill>
                <a:srgbClr val="000000"/>
              </a:solidFill>
              <a:latin typeface="Arial"/>
              <a:cs typeface="Arial"/>
            </a:rPr>
            <a:t>Typiske vinterforanstaltninger der vil kunne begrænses:</a:t>
          </a:r>
          <a:endParaRPr lang="en-DK" sz="1000" b="0" i="0" u="none" strike="noStrike" baseline="0">
            <a:solidFill>
              <a:srgbClr val="000000"/>
            </a:solidFill>
            <a:latin typeface="Arial"/>
            <a:cs typeface="Arial"/>
          </a:endParaRPr>
        </a:p>
        <a:p>
          <a:pPr algn="l" rtl="0">
            <a:lnSpc>
              <a:spcPts val="1100"/>
            </a:lnSpc>
            <a:defRPr sz="1000"/>
          </a:pPr>
          <a:r>
            <a:rPr lang="en-DK" sz="1000" b="0" i="0" u="none" strike="noStrike" baseline="0">
              <a:solidFill>
                <a:srgbClr val="000000"/>
              </a:solidFill>
              <a:latin typeface="Arial"/>
              <a:cs typeface="Arial"/>
            </a:rPr>
            <a:t>- Vedligehold af interimsvinduer og døre</a:t>
          </a:r>
        </a:p>
        <a:p>
          <a:pPr algn="l" rtl="0">
            <a:lnSpc>
              <a:spcPts val="1100"/>
            </a:lnSpc>
            <a:defRPr sz="1000"/>
          </a:pPr>
          <a:r>
            <a:rPr lang="en-DK" sz="1000" b="0" i="0" u="none" strike="noStrike" baseline="0">
              <a:solidFill>
                <a:srgbClr val="000000"/>
              </a:solidFill>
              <a:latin typeface="Arial"/>
              <a:cs typeface="Arial"/>
            </a:rPr>
            <a:t>- Anvendelse af varm mørtel og frostsikring af murværk</a:t>
          </a:r>
        </a:p>
        <a:p>
          <a:pPr algn="l" rtl="0">
            <a:lnSpc>
              <a:spcPts val="1100"/>
            </a:lnSpc>
            <a:defRPr sz="1000"/>
          </a:pPr>
          <a:r>
            <a:rPr lang="en-DK" sz="1000" b="0" i="0" u="none" strike="noStrike" baseline="0">
              <a:solidFill>
                <a:srgbClr val="000000"/>
              </a:solidFill>
              <a:latin typeface="Arial"/>
              <a:cs typeface="Arial"/>
            </a:rPr>
            <a:t>- Opvarmning for gennemførelse af f.eks. flise- eller malerarbejde</a:t>
          </a:r>
        </a:p>
        <a:p>
          <a:pPr algn="l" rtl="0">
            <a:defRPr sz="1000"/>
          </a:pPr>
          <a:r>
            <a:rPr lang="en-DK" sz="1000" b="0" i="0" u="none" strike="noStrike" baseline="0">
              <a:solidFill>
                <a:srgbClr val="000000"/>
              </a:solidFill>
              <a:latin typeface="Arial"/>
              <a:cs typeface="Arial"/>
            </a:rPr>
            <a:t>- Til og afdækning af materialer</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133350</xdr:rowOff>
    </xdr:from>
    <xdr:to>
      <xdr:col>7</xdr:col>
      <xdr:colOff>0</xdr:colOff>
      <xdr:row>42</xdr:row>
      <xdr:rowOff>104775</xdr:rowOff>
    </xdr:to>
    <xdr:sp macro="" textlink="">
      <xdr:nvSpPr>
        <xdr:cNvPr id="2" name="Text Box 1"/>
        <xdr:cNvSpPr txBox="1">
          <a:spLocks noChangeArrowheads="1"/>
        </xdr:cNvSpPr>
      </xdr:nvSpPr>
      <xdr:spPr bwMode="auto">
        <a:xfrm>
          <a:off x="0" y="3943350"/>
          <a:ext cx="4371975" cy="41624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Foranstaltninger der helt eller delvist kan undgås</a:t>
          </a:r>
        </a:p>
        <a:p>
          <a:pPr algn="l" rtl="0">
            <a:defRPr sz="1000"/>
          </a:pPr>
          <a:endParaRPr lang="en-DK" sz="1000" b="0" i="0" u="none" strike="noStrike" baseline="0">
            <a:solidFill>
              <a:srgbClr val="000000"/>
            </a:solidFill>
            <a:latin typeface="Arial"/>
            <a:cs typeface="Arial"/>
          </a:endParaRPr>
        </a:p>
        <a:p>
          <a:pPr algn="l" rtl="0">
            <a:defRPr sz="1000"/>
          </a:pPr>
          <a:r>
            <a:rPr lang="en-DK" sz="1000" b="0" i="0" u="sng" strike="noStrike" baseline="0">
              <a:solidFill>
                <a:srgbClr val="000000"/>
              </a:solidFill>
              <a:latin typeface="Arial"/>
              <a:cs typeface="Arial"/>
            </a:rPr>
            <a:t>Foranstaltninger der helt vil kunne undgås:</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 Presenninger og vintermåtter til og afdækning af konstruktionsdele såsom    murværk, limtræsbjælker etc.</a:t>
          </a:r>
        </a:p>
        <a:p>
          <a:pPr algn="l" rtl="0">
            <a:defRPr sz="1000"/>
          </a:pPr>
          <a:r>
            <a:rPr lang="en-DK" sz="1000" b="0" i="0" u="none" strike="noStrike" baseline="0">
              <a:solidFill>
                <a:srgbClr val="000000"/>
              </a:solidFill>
              <a:latin typeface="Arial"/>
              <a:cs typeface="Arial"/>
            </a:rPr>
            <a:t>- Vandstøvsuger m.m. til vandlænsning fra etagedæk og tagflade</a:t>
          </a:r>
        </a:p>
        <a:p>
          <a:pPr algn="l" rtl="0">
            <a:defRPr sz="1000"/>
          </a:pPr>
          <a:r>
            <a:rPr lang="en-DK" sz="1000" b="0" i="0" u="none" strike="noStrike" baseline="0">
              <a:solidFill>
                <a:srgbClr val="000000"/>
              </a:solidFill>
              <a:latin typeface="Arial"/>
              <a:cs typeface="Arial"/>
            </a:rPr>
            <a:t>- Interimstagrender og -nedløb</a:t>
          </a:r>
        </a:p>
        <a:p>
          <a:pPr algn="l" rtl="0">
            <a:defRPr sz="1000"/>
          </a:pPr>
          <a:r>
            <a:rPr lang="en-DK" sz="1000" b="0" i="0" u="none" strike="noStrike" baseline="0">
              <a:solidFill>
                <a:srgbClr val="000000"/>
              </a:solidFill>
              <a:latin typeface="Arial"/>
              <a:cs typeface="Arial"/>
            </a:rPr>
            <a:t>- Presenninger, vintermåtter m.m. til til- og afdækning af etagedæk og tagflade</a:t>
          </a:r>
        </a:p>
        <a:p>
          <a:pPr algn="l" rtl="0">
            <a:defRPr sz="1000"/>
          </a:pPr>
          <a:r>
            <a:rPr lang="en-DK" sz="1000" b="0" i="0" u="none" strike="noStrike" baseline="0">
              <a:solidFill>
                <a:srgbClr val="000000"/>
              </a:solidFill>
              <a:latin typeface="Arial"/>
              <a:cs typeface="Arial"/>
            </a:rPr>
            <a:t>- Materiel til tørring af tag</a:t>
          </a:r>
        </a:p>
        <a:p>
          <a:pPr algn="l" rtl="0">
            <a:defRPr sz="1000"/>
          </a:pPr>
          <a:endParaRPr lang="en-DK" sz="1000" b="0" i="0" u="none" strike="noStrike" baseline="0">
            <a:solidFill>
              <a:srgbClr val="000000"/>
            </a:solidFill>
            <a:latin typeface="Arial"/>
            <a:cs typeface="Arial"/>
          </a:endParaRPr>
        </a:p>
        <a:p>
          <a:pPr algn="l" rtl="0">
            <a:defRPr sz="1000"/>
          </a:pPr>
          <a:r>
            <a:rPr lang="en-DK" sz="1000" b="0" i="0" u="sng" strike="noStrike" baseline="0">
              <a:solidFill>
                <a:srgbClr val="000000"/>
              </a:solidFill>
              <a:latin typeface="Arial"/>
              <a:cs typeface="Arial"/>
            </a:rPr>
            <a:t>Foranstaltninger hvis omfang vil kunne begrænses af anvendelsen:</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 Affugtere, kaloriferer m.m. til udtørring</a:t>
          </a:r>
        </a:p>
        <a:p>
          <a:pPr algn="l" rtl="0">
            <a:defRPr sz="1000"/>
          </a:pPr>
          <a:r>
            <a:rPr lang="en-DK" sz="1000" b="0" i="0" u="none" strike="noStrike" baseline="0">
              <a:solidFill>
                <a:srgbClr val="000000"/>
              </a:solidFill>
              <a:latin typeface="Arial"/>
              <a:cs typeface="Arial"/>
            </a:rPr>
            <a:t>- Materialer til etablering og vedligehold af interimsvinduer og døre</a:t>
          </a:r>
        </a:p>
        <a:p>
          <a:pPr algn="l" rtl="0">
            <a:defRPr sz="1000"/>
          </a:pPr>
          <a:r>
            <a:rPr lang="en-DK" sz="1000" b="0" i="0" u="none" strike="noStrike" baseline="0">
              <a:solidFill>
                <a:srgbClr val="000000"/>
              </a:solidFill>
              <a:latin typeface="Arial"/>
              <a:cs typeface="Arial"/>
            </a:rPr>
            <a:t>- Kaloriferer m.m. til opvarmning for gennemførelse af f.eks. flise- eller malerarbejde</a:t>
          </a:r>
        </a:p>
        <a:p>
          <a:pPr algn="l" rtl="0">
            <a:defRPr sz="1000"/>
          </a:pPr>
          <a:r>
            <a:rPr lang="en-DK" sz="1000" b="0" i="0" u="none" strike="noStrike" baseline="0">
              <a:solidFill>
                <a:srgbClr val="000000"/>
              </a:solidFill>
              <a:latin typeface="Arial"/>
              <a:cs typeface="Arial"/>
            </a:rPr>
            <a:t>- Anvendelse af varm mørtel</a:t>
          </a:r>
        </a:p>
        <a:p>
          <a:pPr algn="l" rtl="0">
            <a:defRPr sz="1000"/>
          </a:pPr>
          <a:r>
            <a:rPr lang="en-DK" sz="1000" b="0" i="0" u="none" strike="noStrike" baseline="0">
              <a:solidFill>
                <a:srgbClr val="000000"/>
              </a:solidFill>
              <a:latin typeface="Arial"/>
              <a:cs typeface="Arial"/>
            </a:rPr>
            <a:t>- Vintermåtter til frostsikring af murværk</a:t>
          </a:r>
        </a:p>
        <a:p>
          <a:pPr algn="l" rtl="0">
            <a:defRPr sz="1000"/>
          </a:pPr>
          <a:r>
            <a:rPr lang="en-DK" sz="1000" b="0" i="0" u="none" strike="noStrike" baseline="0">
              <a:solidFill>
                <a:srgbClr val="000000"/>
              </a:solidFill>
              <a:latin typeface="Arial"/>
              <a:cs typeface="Arial"/>
            </a:rPr>
            <a:t>- Vintermåtter til frostsikring af materialer</a:t>
          </a:r>
        </a:p>
        <a:p>
          <a:pPr algn="l" rtl="0">
            <a:defRPr sz="1000"/>
          </a:pPr>
          <a:r>
            <a:rPr lang="en-DK" sz="1000" b="0" i="0" u="none" strike="noStrike" baseline="0">
              <a:solidFill>
                <a:srgbClr val="000000"/>
              </a:solidFill>
              <a:latin typeface="Arial"/>
              <a:cs typeface="Arial"/>
            </a:rPr>
            <a:t>- Ovne m.m. til opvarmning af materialer</a:t>
          </a:r>
        </a:p>
        <a:p>
          <a:pPr algn="l" rtl="0">
            <a:defRPr sz="1000"/>
          </a:pPr>
          <a:r>
            <a:rPr lang="en-DK" sz="1000" b="0" i="0" u="none" strike="noStrike" baseline="0">
              <a:solidFill>
                <a:srgbClr val="000000"/>
              </a:solidFill>
              <a:latin typeface="Arial"/>
              <a:cs typeface="Arial"/>
            </a:rPr>
            <a:t>- Presenninger m.m. til til- og afdækning af materialer</a:t>
          </a: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7</xdr:col>
      <xdr:colOff>0</xdr:colOff>
      <xdr:row>13</xdr:row>
      <xdr:rowOff>95250</xdr:rowOff>
    </xdr:to>
    <xdr:sp macro="" textlink="">
      <xdr:nvSpPr>
        <xdr:cNvPr id="3" name="Text Box 2"/>
        <xdr:cNvSpPr txBox="1">
          <a:spLocks noChangeArrowheads="1"/>
        </xdr:cNvSpPr>
      </xdr:nvSpPr>
      <xdr:spPr bwMode="auto">
        <a:xfrm>
          <a:off x="0" y="0"/>
          <a:ext cx="4371975" cy="25717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omkostninger til materialer og materiel:</a:t>
          </a:r>
        </a:p>
        <a:p>
          <a:pPr algn="l" rtl="0">
            <a:defRPr sz="1000"/>
          </a:pPr>
          <a:r>
            <a:rPr lang="en-DK" sz="1000" b="0" i="0" u="none" strike="noStrike" baseline="0">
              <a:solidFill>
                <a:srgbClr val="000000"/>
              </a:solidFill>
              <a:latin typeface="Arial"/>
              <a:cs typeface="Arial"/>
            </a:rPr>
            <a:t>Her indtastes et skøn over omkostningerne (minus timeløn) forbundet med bl.a. de vinterforanstaltninger, der er nævnt i nedenstående tabel.</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Bemærk at vurdering af energiforbruget til udtørring af nedbørsfugt behandles i costbenefitanalysens punkt 4.</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Der kan hentes hjælp til vurdering af sparede omkostninger til interimsvinduer og -døre ved dette link:</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Det valgte beløb indskrives i linien herunder. Herfra overføres det automatisk til hovedarket i en hjælpekolonne, hvorfra det kan læses og endeligt indtastes.</a:t>
          </a:r>
          <a:endParaRPr lang="en-DK" sz="1000" b="1" i="0" u="none" strike="noStrike" baseline="0">
            <a:solidFill>
              <a:srgbClr val="000000"/>
            </a:solidFill>
            <a:latin typeface="Arial"/>
            <a:cs typeface="Arial"/>
          </a:endParaRPr>
        </a:p>
        <a:p>
          <a:pPr algn="l" rtl="0">
            <a:defRPr sz="1000"/>
          </a:pPr>
          <a:endParaRPr lang="en-DK" sz="1000" b="1" i="0" u="none" strike="noStrike" baseline="0">
            <a:solidFill>
              <a:srgbClr val="000000"/>
            </a:solidFill>
            <a:latin typeface="Arial"/>
            <a:cs typeface="Arial"/>
          </a:endParaRPr>
        </a:p>
      </xdr:txBody>
    </xdr:sp>
    <xdr:clientData/>
  </xdr:twoCellAnchor>
  <xdr:twoCellAnchor>
    <xdr:from>
      <xdr:col>0</xdr:col>
      <xdr:colOff>0</xdr:colOff>
      <xdr:row>42</xdr:row>
      <xdr:rowOff>95250</xdr:rowOff>
    </xdr:from>
    <xdr:to>
      <xdr:col>7</xdr:col>
      <xdr:colOff>0</xdr:colOff>
      <xdr:row>63</xdr:row>
      <xdr:rowOff>19050</xdr:rowOff>
    </xdr:to>
    <xdr:sp macro="" textlink="">
      <xdr:nvSpPr>
        <xdr:cNvPr id="4" name="Text Box 5"/>
        <xdr:cNvSpPr txBox="1">
          <a:spLocks noChangeArrowheads="1"/>
        </xdr:cNvSpPr>
      </xdr:nvSpPr>
      <xdr:spPr bwMode="auto">
        <a:xfrm>
          <a:off x="0" y="8096250"/>
          <a:ext cx="4371975" cy="39243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Interimslukning: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Brug af totalinddækning vil spare traditionelle interimslukninger af døre og vinduer. Dette udelukker ikke brug af interimslukninger i forbindelse med totalinddækning, f. eks. kan det være nødvendigt, hvis særlige områder skal opvarmes og sikres mod afkøling eller skal beskyttes mod støv.</a:t>
          </a:r>
        </a:p>
        <a:p>
          <a:pPr algn="l" rtl="0">
            <a:defRPr sz="1000"/>
          </a:pPr>
          <a:r>
            <a:rPr lang="en-DK" sz="1000" b="0" i="0" u="none" strike="noStrike" baseline="0">
              <a:solidFill>
                <a:srgbClr val="000000"/>
              </a:solidFill>
              <a:latin typeface="Arial"/>
              <a:cs typeface="Arial"/>
            </a:rPr>
            <a:t>I gennemsnit kan man regne med i 25 % af byggerierne monteres nye/færdige vinduer uden brug af interimslukninger.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Traditionelle interimslukninger udføres normalt af lægterammer beklædt med armeret plastik til lukning af vinduer og finerplader til lukning af dørhuller.</a:t>
          </a:r>
        </a:p>
        <a:p>
          <a:pPr algn="l" rtl="0">
            <a:defRPr sz="1000"/>
          </a:pPr>
          <a:r>
            <a:rPr lang="en-DK" sz="1000" b="0" i="0" u="none" strike="noStrike" baseline="0">
              <a:solidFill>
                <a:srgbClr val="000000"/>
              </a:solidFill>
              <a:latin typeface="Arial"/>
              <a:cs typeface="Arial"/>
            </a:rPr>
            <a:t>Materialerne skal indkøbes, interimslukningerne skal produceres, monteres, vedligeholdes, nedtages og bortskaffes.</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til traditionelle interimslukninger kan skønnes ud fra følgende oplysninger: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325 kr./m2 - når vinduerne udgør 12 -14 % af facadearealet. </a:t>
          </a:r>
        </a:p>
        <a:p>
          <a:pPr algn="l" rtl="0">
            <a:defRPr sz="1000"/>
          </a:pPr>
          <a:r>
            <a:rPr lang="en-DK" sz="1000" b="0" i="0" u="none" strike="noStrike" baseline="0">
              <a:solidFill>
                <a:srgbClr val="000000"/>
              </a:solidFill>
              <a:latin typeface="Arial"/>
              <a:cs typeface="Arial"/>
            </a:rPr>
            <a:t>125 kr./m2 gulvareal – når vinduerne udgør 30 -35 % af facadearealet: </a:t>
          </a:r>
        </a:p>
        <a:p>
          <a:pPr algn="l" rtl="0">
            <a:defRPr sz="1000"/>
          </a:pPr>
          <a:r>
            <a:rPr lang="en-DK" sz="1000" b="0" i="0" u="none" strike="noStrike" baseline="0">
              <a:solidFill>
                <a:srgbClr val="000000"/>
              </a:solidFill>
              <a:latin typeface="Arial"/>
              <a:cs typeface="Arial"/>
            </a:rPr>
            <a:t>3000 kr. pr. interimsdør </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8</xdr:row>
      <xdr:rowOff>19050</xdr:rowOff>
    </xdr:to>
    <xdr:sp macro="" textlink="">
      <xdr:nvSpPr>
        <xdr:cNvPr id="2" name="Text Box 1"/>
        <xdr:cNvSpPr txBox="1">
          <a:spLocks noChangeArrowheads="1"/>
        </xdr:cNvSpPr>
      </xdr:nvSpPr>
      <xdr:spPr bwMode="auto">
        <a:xfrm>
          <a:off x="0" y="0"/>
          <a:ext cx="8572500" cy="1543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Besparelser på udtørring af nedbørsfugt:</a:t>
          </a:r>
        </a:p>
        <a:p>
          <a:pPr algn="l" rtl="0">
            <a:defRPr sz="1000"/>
          </a:pPr>
          <a:r>
            <a:rPr lang="en-DK" sz="1000" b="0" i="0" u="none" strike="noStrike" baseline="0">
              <a:solidFill>
                <a:srgbClr val="000000"/>
              </a:solidFill>
              <a:latin typeface="Arial"/>
              <a:cs typeface="Arial"/>
            </a:rPr>
            <a:t>I vinterhalvåret er det ofte nødvendigt at opvarme og udtørre byggeriet for at holde byggeriets fremdrift. Det drejer sig om at fjerne vand fra nedbør og fra de kemiske processer i mørtel og beton f.eks. Den væsentligste udgift til opvarmning og udtørring er energiforbruget, som normalt er en udgift der faktureres til bygherren ud over håndværkerudgifterne. Det er vanskeligt på forhånd at vurdere behovet for og omkostningerne til opvarmning og udtørring med eller uden brug af totalinddækning.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Man kan dog se noget om værdien ved brug af totalinddækning ved at se på de mængder af nedbør, som en totalinddækning beskytter byggeriet imod. Ifølge DMI er gennemsnitsnedbørsmængden målt i mm. i Danmark i perioden 1961 – 90:</a:t>
          </a:r>
          <a:endParaRPr lang="en-DK" sz="1000" b="1"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11</xdr:row>
      <xdr:rowOff>123825</xdr:rowOff>
    </xdr:from>
    <xdr:to>
      <xdr:col>12</xdr:col>
      <xdr:colOff>9525</xdr:colOff>
      <xdr:row>27</xdr:row>
      <xdr:rowOff>123825</xdr:rowOff>
    </xdr:to>
    <xdr:sp macro="" textlink="">
      <xdr:nvSpPr>
        <xdr:cNvPr id="3" name="Text Box 2"/>
        <xdr:cNvSpPr txBox="1">
          <a:spLocks noChangeArrowheads="1"/>
        </xdr:cNvSpPr>
      </xdr:nvSpPr>
      <xdr:spPr bwMode="auto">
        <a:xfrm>
          <a:off x="9525" y="2228850"/>
          <a:ext cx="8572500" cy="3048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Én millimeter nedbør svarer til én liter vand pr. kvadratmeter. Ved et byggeri uden brug af totaloverdækning kan man f. eks. antage at 3/4 af den nedbør, der vil falde i byggeperioden indtil byggeriet er under tag, vil forsvinde på naturlig vis ved afledning. Derved vil 1/4 af nedbøren blive tilført byggeriet og skulle fjernes ved opvarmning og udtørring.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For at fjerne én liter vand ved fordampning, kræves opvarmning af vandet, opvarmning af den omkringværende luft og konstruktioner, og der skal sørges for passende ventilation. Om vinteren kan man regne med at denne proces forbruger ca. 4 gange den energi, der skal til at fjerne én liter vand.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Til at fjerne én l vand forbruges energi svarende til ca. 0,7kWh (fordampningsvarme). Prisen for el og levering af el kan variere efter forbrug og leverandører mm. Her sættes prisen for at fordampe én liter vand til 1 kr. Besparelsen til udtørring af nedbørsfugt i et byggeri under totalinddækning kan skønsmæssigt beregnes nedenstående udtryk:</a:t>
          </a:r>
        </a:p>
        <a:p>
          <a:pPr algn="l" rtl="0">
            <a:defRPr sz="1000"/>
          </a:pPr>
          <a:r>
            <a:rPr lang="en-DK" sz="1000" b="0" i="0" u="none" strike="noStrike" baseline="0">
              <a:solidFill>
                <a:srgbClr val="000000"/>
              </a:solidFill>
              <a:latin typeface="Arial"/>
              <a:cs typeface="Arial"/>
            </a:rPr>
            <a:t>Totalinddækningens areal = (l x b)m² x nedbørsmængden (mm/m2) x 1/4 x 4 x 1 DKK.</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FF0000"/>
              </a:solidFill>
              <a:latin typeface="Arial"/>
              <a:cs typeface="Arial"/>
            </a:rPr>
            <a:t>De oven for nævnte besparelser kan beregnes ved at udfylde rubrikken "nedbør". Besparelsen vurderes/vælges og indtastes i rubrikken "forventede besparelser ...." Herfra overføres det automatisk til hovedarket i en hjælpekolonne, hvorfra den kan læses og endeligt indtastes.</a:t>
          </a:r>
          <a:r>
            <a:rPr lang="da-DK" sz="1000" b="0" i="0" u="none" strike="noStrike" baseline="0">
              <a:solidFill>
                <a:srgbClr val="FF0000"/>
              </a:solidFill>
              <a:latin typeface="Arial"/>
              <a:cs typeface="Arial"/>
            </a:rPr>
            <a:t> NB indsæt nedbør for perioden overdækningen bruges fx 61 mm gange antal måneder med overdækning. </a:t>
          </a:r>
          <a:endParaRPr lang="en-DK" sz="1000" b="0" i="0" u="none" strike="noStrike" baseline="0">
            <a:solidFill>
              <a:srgbClr val="FF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24</xdr:col>
      <xdr:colOff>0</xdr:colOff>
      <xdr:row>0</xdr:row>
      <xdr:rowOff>0</xdr:rowOff>
    </xdr:from>
    <xdr:to>
      <xdr:col>24</xdr:col>
      <xdr:colOff>0</xdr:colOff>
      <xdr:row>9</xdr:row>
      <xdr:rowOff>114300</xdr:rowOff>
    </xdr:to>
    <xdr:sp macro="" textlink="">
      <xdr:nvSpPr>
        <xdr:cNvPr id="4" name="Text Box 3"/>
        <xdr:cNvSpPr txBox="1">
          <a:spLocks noChangeArrowheads="1"/>
        </xdr:cNvSpPr>
      </xdr:nvSpPr>
      <xdr:spPr bwMode="auto">
        <a:xfrm>
          <a:off x="16659225" y="0"/>
          <a:ext cx="0" cy="1828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Besparelser på udtørring af nedbørsfugt:</a:t>
          </a:r>
        </a:p>
        <a:p>
          <a:pPr algn="l" rtl="0">
            <a:defRPr sz="1000"/>
          </a:pPr>
          <a:r>
            <a:rPr lang="en-DK" sz="1000" b="0" i="0" u="none" strike="noStrike" baseline="0">
              <a:solidFill>
                <a:srgbClr val="000000"/>
              </a:solidFill>
              <a:latin typeface="Arial"/>
              <a:cs typeface="Arial"/>
            </a:rPr>
            <a:t>I vinterhalvåret er det ofte nødvendigt at opvarme og udtørre byggeriet for at holde byggeriets fremdrift. Det drejer sig om at fjerne vand fra nedbør og fra de kemiske processer i mørtel og beton f.eks. Den væsentligste udgift til opvarmning og udtørring er energiforbruget, som normalt er en udgift der faktureres til bygherren ud over håndværkerudgifterne. Det er vanskeligt på forhånd at vurdere behovet for og omkostningerne til opvarmning og udtørring med eller uden brug af totalinddækning.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Man kan dog se noget om værdien ved brug af totalinddækning ved at se på de mængder af nedbør, som en totalinddækning beskytter byggeriet imod. Ifølge DMI er gennemsnitsnedbørsmængden målt i mm. i Danmark i perioden 1961 – 90:</a:t>
          </a:r>
          <a:endParaRPr lang="en-DK" sz="1000" b="1"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24</xdr:col>
      <xdr:colOff>0</xdr:colOff>
      <xdr:row>13</xdr:row>
      <xdr:rowOff>19050</xdr:rowOff>
    </xdr:from>
    <xdr:to>
      <xdr:col>24</xdr:col>
      <xdr:colOff>0</xdr:colOff>
      <xdr:row>26</xdr:row>
      <xdr:rowOff>85725</xdr:rowOff>
    </xdr:to>
    <xdr:sp macro="" textlink="">
      <xdr:nvSpPr>
        <xdr:cNvPr id="5" name="Text Box 4"/>
        <xdr:cNvSpPr txBox="1">
          <a:spLocks noChangeArrowheads="1"/>
        </xdr:cNvSpPr>
      </xdr:nvSpPr>
      <xdr:spPr bwMode="auto">
        <a:xfrm>
          <a:off x="16659225" y="2505075"/>
          <a:ext cx="0" cy="25431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Én millimeter nedbør svarer til én liter vand pr. kvadratmeter. Ved et byggeri uden brug af totaloverdækning kan man f. eks. antage at 3/4 af den nedbør, der vil falde i byggeperioden indtil byggeriet er under tag, vil forsvinde på naturlig vis ved afledning. Derved vil 1/4 af nedbøren blive tilført byggeriet og skulle fjernes ved opvarmning og udtørring.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For at fjerne én liter vand ved fordampning, kræves opvarmning af vandet, opvarmning af den omkringværende luft og konstruktioner, og der skal sørges for passende ventilation. Om vinteren kan man regne med at denne proces forbruger ca. 4 gange den energi, der skal til at fjerne én liter vand.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Til at fjerne én l vand forbruges energi svarende til ca. 0,7kWh (fordampningsvarme). Prisen for el og levering af el kan variere efter forbrug og leverandører mm. Her sættes prisen for at fordampe én liter vand til 1 kr. Besparelsen til udtørring af nedbørsfugt i et byggeri under totalinddækning kan skønsmæssigt beregnes nedenstående udtryk:</a:t>
          </a:r>
        </a:p>
        <a:p>
          <a:pPr algn="l" rtl="0">
            <a:defRPr sz="1000"/>
          </a:pPr>
          <a:r>
            <a:rPr lang="en-DK" sz="1000" b="0" i="0" u="none" strike="noStrike" baseline="0">
              <a:solidFill>
                <a:srgbClr val="000000"/>
              </a:solidFill>
              <a:latin typeface="Arial"/>
              <a:cs typeface="Arial"/>
            </a:rPr>
            <a:t>Totalinddækningens areal = (l x b)m² x nedbørsmængden (mm/m2) x 1/4 x 4 x 1 DKK.</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 denne hjælpemodel er indsat et gennemsnit af de 5 vintermåneder (56 mm) til beregning af de forventede besparelser.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485775</xdr:colOff>
      <xdr:row>6</xdr:row>
      <xdr:rowOff>57150</xdr:rowOff>
    </xdr:to>
    <xdr:sp macro="" textlink="">
      <xdr:nvSpPr>
        <xdr:cNvPr id="2" name="Text Box 9"/>
        <xdr:cNvSpPr txBox="1">
          <a:spLocks noChangeArrowheads="1"/>
        </xdr:cNvSpPr>
      </xdr:nvSpPr>
      <xdr:spPr bwMode="auto">
        <a:xfrm>
          <a:off x="0" y="9525"/>
          <a:ext cx="5895975" cy="1190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Omkostninger til en totalinddækning:</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største udbydere af totalinddækning i Norden har udviklet en metode til overslagsberegning af omkostningerne ved brug af en totalinddækning. Den er baseret på standardpriser for tagsektionen og inddækning af stillads med plast. Priserne er uafhængige af, om der anvendes telt eller stilladsdele til tagsektionen.Størrelsen af totalinddækningen er udgangspunktet for beregningerne. Derfor er følgende informationer overført fra indtastningsfelterne:</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22</xdr:col>
      <xdr:colOff>0</xdr:colOff>
      <xdr:row>0</xdr:row>
      <xdr:rowOff>9525</xdr:rowOff>
    </xdr:from>
    <xdr:to>
      <xdr:col>22</xdr:col>
      <xdr:colOff>0</xdr:colOff>
      <xdr:row>6</xdr:row>
      <xdr:rowOff>47625</xdr:rowOff>
    </xdr:to>
    <xdr:sp macro="" textlink="">
      <xdr:nvSpPr>
        <xdr:cNvPr id="3" name="Text Box 10"/>
        <xdr:cNvSpPr txBox="1">
          <a:spLocks noChangeArrowheads="1"/>
        </xdr:cNvSpPr>
      </xdr:nvSpPr>
      <xdr:spPr bwMode="auto">
        <a:xfrm>
          <a:off x="17602200" y="9525"/>
          <a:ext cx="0" cy="1181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Omkostninger til en totalinddækning:</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største udbydere af totalinddækning i Norden har udviklet en metode til overslagsberegning af omkostningerne ved brug af en totalinddækning. Den er baseret på standardpriser for tagsektionen og inddækning af stillads med plast. Priserne er uafhængige af, om der anvendes telt eller stilladsdele til tagsektionen.Størrelsen af totalinddækningen er udgangspunktet for beregningerne. Derfor er følgende informationer overført fra indtastningsfelterne:</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42</xdr:row>
      <xdr:rowOff>57150</xdr:rowOff>
    </xdr:from>
    <xdr:to>
      <xdr:col>3</xdr:col>
      <xdr:colOff>504825</xdr:colOff>
      <xdr:row>44</xdr:row>
      <xdr:rowOff>85725</xdr:rowOff>
    </xdr:to>
    <xdr:sp macro="" textlink="">
      <xdr:nvSpPr>
        <xdr:cNvPr id="4" name="Text Box 17"/>
        <xdr:cNvSpPr txBox="1">
          <a:spLocks noChangeArrowheads="1"/>
        </xdr:cNvSpPr>
      </xdr:nvSpPr>
      <xdr:spPr bwMode="auto">
        <a:xfrm>
          <a:off x="9525" y="8067675"/>
          <a:ext cx="5905500" cy="4095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Indsæt den værdi, der skal bruges i beregningerne, herunder. Herfra overføres den automatisk til hjælpekolonnen i indtastningsfeltet, hvorfra den kan aflæses og indtastes i modellen.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295275</xdr:colOff>
      <xdr:row>7</xdr:row>
      <xdr:rowOff>0</xdr:rowOff>
    </xdr:to>
    <xdr:sp macro="" textlink="">
      <xdr:nvSpPr>
        <xdr:cNvPr id="2" name="Text Box 1"/>
        <xdr:cNvSpPr txBox="1">
          <a:spLocks noChangeArrowheads="1"/>
        </xdr:cNvSpPr>
      </xdr:nvSpPr>
      <xdr:spPr bwMode="auto">
        <a:xfrm>
          <a:off x="9525" y="0"/>
          <a:ext cx="4552950" cy="1333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Gevinst ved forbedret produktivitet:</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Tabet beregnes som: </a:t>
          </a:r>
        </a:p>
        <a:p>
          <a:pPr algn="l" rtl="0">
            <a:defRPr sz="1000"/>
          </a:pPr>
          <a:r>
            <a:rPr lang="en-DK" sz="1000" b="0" i="0" u="none" strike="noStrike" baseline="0">
              <a:solidFill>
                <a:srgbClr val="000000"/>
              </a:solidFill>
              <a:latin typeface="Arial"/>
              <a:cs typeface="Arial"/>
            </a:rPr>
            <a:t>(antal arbejdsdage i inddækningsperioden) x (gennemsnitligt fald i produktiviteten de dage hvor der produceres) : 100.</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twoCellAnchor>
    <xdr:from>
      <xdr:col>26</xdr:col>
      <xdr:colOff>0</xdr:colOff>
      <xdr:row>0</xdr:row>
      <xdr:rowOff>0</xdr:rowOff>
    </xdr:from>
    <xdr:to>
      <xdr:col>26</xdr:col>
      <xdr:colOff>0</xdr:colOff>
      <xdr:row>7</xdr:row>
      <xdr:rowOff>0</xdr:rowOff>
    </xdr:to>
    <xdr:sp macro="" textlink="">
      <xdr:nvSpPr>
        <xdr:cNvPr id="3" name="Text Box 2"/>
        <xdr:cNvSpPr txBox="1">
          <a:spLocks noChangeArrowheads="1"/>
        </xdr:cNvSpPr>
      </xdr:nvSpPr>
      <xdr:spPr bwMode="auto">
        <a:xfrm>
          <a:off x="15849600" y="0"/>
          <a:ext cx="0" cy="13335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Tab grundet nedsat produktivitet:</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Tabet beregnes som: </a:t>
          </a:r>
        </a:p>
        <a:p>
          <a:pPr algn="l" rtl="0">
            <a:defRPr sz="1000"/>
          </a:pPr>
          <a:r>
            <a:rPr lang="en-DK" sz="1000" b="0" i="0" u="none" strike="noStrike" baseline="0">
              <a:solidFill>
                <a:srgbClr val="000000"/>
              </a:solidFill>
              <a:latin typeface="Arial"/>
              <a:cs typeface="Arial"/>
            </a:rPr>
            <a:t>(antal arbejdsdage i inddækningsperioden) x (gennemsnitligt fald i produktiviteten de dage hvor der produceres) : 100.</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8</xdr:col>
      <xdr:colOff>9525</xdr:colOff>
      <xdr:row>4</xdr:row>
      <xdr:rowOff>57150</xdr:rowOff>
    </xdr:to>
    <xdr:sp macro="" textlink="">
      <xdr:nvSpPr>
        <xdr:cNvPr id="2" name="Text Box 1"/>
        <xdr:cNvSpPr txBox="1">
          <a:spLocks noChangeArrowheads="1"/>
        </xdr:cNvSpPr>
      </xdr:nvSpPr>
      <xdr:spPr bwMode="auto">
        <a:xfrm>
          <a:off x="0" y="9525"/>
          <a:ext cx="4886325" cy="809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Spilddage: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Samme værdi som i indtastningdelen, rubrikken "spilddage".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466725</xdr:colOff>
      <xdr:row>6</xdr:row>
      <xdr:rowOff>57150</xdr:rowOff>
    </xdr:to>
    <xdr:sp macro="" textlink="">
      <xdr:nvSpPr>
        <xdr:cNvPr id="2" name="Text Box 6"/>
        <xdr:cNvSpPr txBox="1">
          <a:spLocks noChangeArrowheads="1"/>
        </xdr:cNvSpPr>
      </xdr:nvSpPr>
      <xdr:spPr bwMode="auto">
        <a:xfrm>
          <a:off x="0" y="9525"/>
          <a:ext cx="5876925" cy="1190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Omkostninger til en totalinddækning:</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største udbydere af totalinddækning i Norden har udviklet en metode til overslagsberegning af omkostningerne ved brug af en totalinddækning. Den er baseret på standardpriser for tagsektionen og inddækning af stillads med plast. Priserne er uafhængige af, om der anvendes telt eller stilladsdele til tagsektionen.Størrelsen af totalinddækningen er udgangspunktet for beregningerne. Derfor er følgende informationer overført fra indtastningsfelterne:</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38</xdr:row>
      <xdr:rowOff>104775</xdr:rowOff>
    </xdr:from>
    <xdr:to>
      <xdr:col>4</xdr:col>
      <xdr:colOff>9525</xdr:colOff>
      <xdr:row>41</xdr:row>
      <xdr:rowOff>95250</xdr:rowOff>
    </xdr:to>
    <xdr:sp macro="" textlink="">
      <xdr:nvSpPr>
        <xdr:cNvPr id="3" name="Text Box 11"/>
        <xdr:cNvSpPr txBox="1">
          <a:spLocks noChangeArrowheads="1"/>
        </xdr:cNvSpPr>
      </xdr:nvSpPr>
      <xdr:spPr bwMode="auto">
        <a:xfrm>
          <a:off x="9525" y="7353300"/>
          <a:ext cx="6257925" cy="561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I modellens beregning anvendes "</a:t>
          </a:r>
          <a:r>
            <a:rPr lang="en-GB" sz="1000" b="0" i="0" u="none" strike="noStrike" baseline="0">
              <a:solidFill>
                <a:srgbClr val="000000"/>
              </a:solidFill>
              <a:latin typeface="Arial"/>
              <a:cs typeface="Arial"/>
            </a:rPr>
            <a:t>M</a:t>
          </a:r>
          <a:r>
            <a:rPr lang="en-DK" sz="1000" b="0" i="0" u="none" strike="noStrike" baseline="0">
              <a:solidFill>
                <a:srgbClr val="000000"/>
              </a:solidFill>
              <a:latin typeface="Arial"/>
              <a:cs typeface="Arial"/>
            </a:rPr>
            <a:t>ellem</a:t>
          </a:r>
          <a:r>
            <a:rPr lang="en-GB" sz="1000" b="0" i="0" u="none" strike="noStrike" baseline="0">
              <a:solidFill>
                <a:srgbClr val="000000"/>
              </a:solidFill>
              <a:latin typeface="Arial"/>
              <a:cs typeface="Arial"/>
            </a:rPr>
            <a:t>"</a:t>
          </a:r>
          <a:r>
            <a:rPr lang="en-DK" sz="1000" b="0" i="0" u="none" strike="noStrike" baseline="0">
              <a:solidFill>
                <a:srgbClr val="000000"/>
              </a:solidFill>
              <a:latin typeface="Arial"/>
              <a:cs typeface="Arial"/>
            </a:rPr>
            <a:t>-værdien inkl. brug af skinner. </a:t>
          </a:r>
        </a:p>
        <a:p>
          <a:pPr algn="l" rtl="0">
            <a:defRPr sz="1000"/>
          </a:pPr>
          <a:r>
            <a:rPr lang="en-DK" sz="1000" b="0" i="0" u="none" strike="noStrike" baseline="0">
              <a:solidFill>
                <a:srgbClr val="000000"/>
              </a:solidFill>
              <a:latin typeface="Arial"/>
              <a:cs typeface="Arial"/>
            </a:rPr>
            <a:t>Til eget brug kan herunder indskrives den værdi, der ønskes anvendt</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xdr:colOff>
      <xdr:row>13</xdr:row>
      <xdr:rowOff>28575</xdr:rowOff>
    </xdr:to>
    <xdr:sp macro="" textlink="">
      <xdr:nvSpPr>
        <xdr:cNvPr id="2" name="Text Box 1"/>
        <xdr:cNvSpPr txBox="1">
          <a:spLocks noChangeArrowheads="1"/>
        </xdr:cNvSpPr>
      </xdr:nvSpPr>
      <xdr:spPr bwMode="auto">
        <a:xfrm>
          <a:off x="0" y="0"/>
          <a:ext cx="3171825" cy="25050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Dage anvendt til vinterforanstaltninger: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Dagene beregnes som:</a:t>
          </a:r>
        </a:p>
        <a:p>
          <a:pPr algn="l" rtl="0">
            <a:defRPr sz="1000"/>
          </a:pPr>
          <a:r>
            <a:rPr lang="en-DK" sz="1000" b="0" i="0" u="none" strike="noStrike" baseline="0">
              <a:solidFill>
                <a:srgbClr val="000000"/>
              </a:solidFill>
              <a:latin typeface="Arial"/>
              <a:cs typeface="Arial"/>
            </a:rPr>
            <a:t>(Antal arbejdsdage i inddækningsperioden) : 5 (antal arbejdsdage pr. uge) x (ugentligt antal mandtimer brugt til vinterforanstaltninger) : (gennemsnitligt antal håndværkere i perioden) : (antal arbejdstimer pr. dag). Det vil sige, at der først beregnes antal uger i perioden. Dette ganges med antal mandtimer brugt til arbejdet og divideres med det samlede antal mandtimer til rådighed pr. dag.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295275</xdr:colOff>
      <xdr:row>7</xdr:row>
      <xdr:rowOff>76200</xdr:rowOff>
    </xdr:to>
    <xdr:sp macro="" textlink="">
      <xdr:nvSpPr>
        <xdr:cNvPr id="2" name="Text Box 1"/>
        <xdr:cNvSpPr txBox="1">
          <a:spLocks noChangeArrowheads="1"/>
        </xdr:cNvSpPr>
      </xdr:nvSpPr>
      <xdr:spPr bwMode="auto">
        <a:xfrm>
          <a:off x="0" y="0"/>
          <a:ext cx="4667250" cy="14097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omkostninger til G-dags betalinger: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beregnes som:</a:t>
          </a:r>
        </a:p>
        <a:p>
          <a:pPr algn="l" rtl="0">
            <a:defRPr sz="1000"/>
          </a:pPr>
          <a:r>
            <a:rPr lang="en-DK" sz="1000" b="0" i="0" u="none" strike="noStrike" baseline="0">
              <a:solidFill>
                <a:srgbClr val="000000"/>
              </a:solidFill>
              <a:latin typeface="Arial"/>
              <a:cs typeface="Arial"/>
            </a:rPr>
            <a:t>(antal G-dage i perioden) x (omkostning pr. G-dag pr. håndværker) x (gennemsnitligt antal håndværkere i perioden).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twoCellAnchor>
    <xdr:from>
      <xdr:col>26</xdr:col>
      <xdr:colOff>0</xdr:colOff>
      <xdr:row>0</xdr:row>
      <xdr:rowOff>0</xdr:rowOff>
    </xdr:from>
    <xdr:to>
      <xdr:col>26</xdr:col>
      <xdr:colOff>0</xdr:colOff>
      <xdr:row>7</xdr:row>
      <xdr:rowOff>76200</xdr:rowOff>
    </xdr:to>
    <xdr:sp macro="" textlink="">
      <xdr:nvSpPr>
        <xdr:cNvPr id="3" name="Text Box 2"/>
        <xdr:cNvSpPr txBox="1">
          <a:spLocks noChangeArrowheads="1"/>
        </xdr:cNvSpPr>
      </xdr:nvSpPr>
      <xdr:spPr bwMode="auto">
        <a:xfrm>
          <a:off x="15954375" y="0"/>
          <a:ext cx="0" cy="14097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omkostninger til G-dags betalinger: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beregnes som:</a:t>
          </a:r>
        </a:p>
        <a:p>
          <a:pPr algn="l" rtl="0">
            <a:defRPr sz="1000"/>
          </a:pPr>
          <a:r>
            <a:rPr lang="en-DK" sz="1000" b="0" i="0" u="none" strike="noStrike" baseline="0">
              <a:solidFill>
                <a:srgbClr val="000000"/>
              </a:solidFill>
              <a:latin typeface="Arial"/>
              <a:cs typeface="Arial"/>
            </a:rPr>
            <a:t>(antal G-dage i perioden) x (omkostning pr. G-dag pr. håndværker) x (gennemsnitligt antal håndværkere i perioden).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xdr:colOff>
      <xdr:row>12</xdr:row>
      <xdr:rowOff>19050</xdr:rowOff>
    </xdr:to>
    <xdr:sp macro="" textlink="">
      <xdr:nvSpPr>
        <xdr:cNvPr id="2" name="Text Box 1"/>
        <xdr:cNvSpPr txBox="1">
          <a:spLocks noChangeArrowheads="1"/>
        </xdr:cNvSpPr>
      </xdr:nvSpPr>
      <xdr:spPr bwMode="auto">
        <a:xfrm>
          <a:off x="0" y="0"/>
          <a:ext cx="3409950" cy="2305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omkostninger til byggepladsdrift:</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beregnes som:</a:t>
          </a:r>
        </a:p>
        <a:p>
          <a:pPr algn="l" rtl="0">
            <a:defRPr sz="1000"/>
          </a:pPr>
          <a:r>
            <a:rPr lang="en-DK" sz="1000" b="0" i="0" u="none" strike="noStrike" baseline="0">
              <a:solidFill>
                <a:srgbClr val="000000"/>
              </a:solidFill>
              <a:latin typeface="Arial"/>
              <a:cs typeface="Arial"/>
            </a:rPr>
            <a:t>(forventede byggeomkostninger) : (forventede samlede byggeperiode uden brug af inddækning) x (byggepladsdrift i % af forventede byggeomkostninger) : 100 x (øget projektperiode). Det vil sige, at først beregnes de samlede byggeomkostninger pr. dag. Dette ganges med den %-vise del byggepladsdriften udgør af de forventede byggeomkostninger. Dette ganges med den øgede projektperiode.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twoCellAnchor>
    <xdr:from>
      <xdr:col>29</xdr:col>
      <xdr:colOff>0</xdr:colOff>
      <xdr:row>0</xdr:row>
      <xdr:rowOff>0</xdr:rowOff>
    </xdr:from>
    <xdr:to>
      <xdr:col>29</xdr:col>
      <xdr:colOff>0</xdr:colOff>
      <xdr:row>12</xdr:row>
      <xdr:rowOff>19050</xdr:rowOff>
    </xdr:to>
    <xdr:sp macro="" textlink="">
      <xdr:nvSpPr>
        <xdr:cNvPr id="3" name="Text Box 2"/>
        <xdr:cNvSpPr txBox="1">
          <a:spLocks noChangeArrowheads="1"/>
        </xdr:cNvSpPr>
      </xdr:nvSpPr>
      <xdr:spPr bwMode="auto">
        <a:xfrm>
          <a:off x="16011525" y="0"/>
          <a:ext cx="0" cy="2305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omkostninger til byggepladsdrift:</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beregnes som:</a:t>
          </a:r>
        </a:p>
        <a:p>
          <a:pPr algn="l" rtl="0">
            <a:defRPr sz="1000"/>
          </a:pPr>
          <a:r>
            <a:rPr lang="en-DK" sz="1000" b="0" i="0" u="none" strike="noStrike" baseline="0">
              <a:solidFill>
                <a:srgbClr val="000000"/>
              </a:solidFill>
              <a:latin typeface="Arial"/>
              <a:cs typeface="Arial"/>
            </a:rPr>
            <a:t>(forventede byggeomkostninger) : (forventede samlede byggeperiode uden brug af inddækning) x (byggepladsdrift i % af forventede byggeomkostninger) : 100 x (øget projektperiode). Det vil sige, at først beregnes de samlede byggeomkostninger pr. dag. Dette ganges med den %-vise del byggepladsdriften udgør af de forventede byggeomkostninger. Dette ganges med den øgede projektperiode.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18</xdr:row>
      <xdr:rowOff>57150</xdr:rowOff>
    </xdr:to>
    <xdr:sp macro="" textlink="">
      <xdr:nvSpPr>
        <xdr:cNvPr id="2" name="Text Box 1"/>
        <xdr:cNvSpPr txBox="1">
          <a:spLocks noChangeArrowheads="1"/>
        </xdr:cNvSpPr>
      </xdr:nvSpPr>
      <xdr:spPr bwMode="auto">
        <a:xfrm>
          <a:off x="0" y="0"/>
          <a:ext cx="5210175" cy="3486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lønomkostninger grundet kortere projektperiode: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Kortere projektperiode kan medføre en besparelse på lønomkostnngerne. Disse besparelser er dog meget afhængige af, hvorvidt arbejdet udføres i akkord eller efter timebetaling. Førstnævnte er det mest almindelige i nybyggeri og sidstnævnte på renoveringsprojekter. I denne del skal kun medtages det beløb, entreprenøren kan antages at spare ved den korterere projektperiode - d.v.s. den besparelse der kan forventes afspejlet i tilbuddet til bygherren.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Hvis arbejdet kan forventes udført efter timebetaling, kan besparelserne på timeomkostningerne beregnes som:</a:t>
          </a:r>
        </a:p>
        <a:p>
          <a:pPr algn="l" rtl="0">
            <a:defRPr sz="1000"/>
          </a:pPr>
          <a:r>
            <a:rPr lang="en-DK" sz="1000" b="0" i="0" u="none" strike="noStrike" baseline="0">
              <a:solidFill>
                <a:srgbClr val="000000"/>
              </a:solidFill>
              <a:latin typeface="Arial"/>
              <a:cs typeface="Arial"/>
            </a:rPr>
            <a:t>((gennemsnitligt antal håndværkere … ) x (antal arbejdstimer pr. dag) x (mestertimeprisen)) + ((gennemsnitsligt antal funktionærer ... ) x (gennemsnitlig månedløn for funktionærer) : 21 (antal arbejdsdage i måneden)) x (øget projektperiode). Det vil sige, at de samlede daglige lønomkostninger til håndværkere lægges sammen med de samlede daglige lønomkostninger til funktionærer og summen ganges med den øgede projektperiode (antal arbejdsdage).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twoCellAnchor>
    <xdr:from>
      <xdr:col>0</xdr:col>
      <xdr:colOff>0</xdr:colOff>
      <xdr:row>24</xdr:row>
      <xdr:rowOff>9525</xdr:rowOff>
    </xdr:from>
    <xdr:to>
      <xdr:col>12</xdr:col>
      <xdr:colOff>476250</xdr:colOff>
      <xdr:row>27</xdr:row>
      <xdr:rowOff>38100</xdr:rowOff>
    </xdr:to>
    <xdr:sp macro="" textlink="">
      <xdr:nvSpPr>
        <xdr:cNvPr id="3" name="Text Box 2"/>
        <xdr:cNvSpPr txBox="1">
          <a:spLocks noChangeArrowheads="1"/>
        </xdr:cNvSpPr>
      </xdr:nvSpPr>
      <xdr:spPr bwMode="auto">
        <a:xfrm>
          <a:off x="0" y="4581525"/>
          <a:ext cx="6057900" cy="6000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Hvis der er tale om andet end timebetalt arbejde, kan der vurderes en %-del af dette potentiale som mulig besparelse. Nedenfor kan den vurderede besparelse beregnes. Herfra overføres det automatisk til beregningen.</a:t>
          </a:r>
        </a:p>
      </xdr:txBody>
    </xdr:sp>
    <xdr:clientData/>
  </xdr:twoCellAnchor>
  <xdr:twoCellAnchor>
    <xdr:from>
      <xdr:col>28</xdr:col>
      <xdr:colOff>0</xdr:colOff>
      <xdr:row>0</xdr:row>
      <xdr:rowOff>0</xdr:rowOff>
    </xdr:from>
    <xdr:to>
      <xdr:col>28</xdr:col>
      <xdr:colOff>0</xdr:colOff>
      <xdr:row>18</xdr:row>
      <xdr:rowOff>57150</xdr:rowOff>
    </xdr:to>
    <xdr:sp macro="" textlink="">
      <xdr:nvSpPr>
        <xdr:cNvPr id="4" name="Text Box 3"/>
        <xdr:cNvSpPr txBox="1">
          <a:spLocks noChangeArrowheads="1"/>
        </xdr:cNvSpPr>
      </xdr:nvSpPr>
      <xdr:spPr bwMode="auto">
        <a:xfrm>
          <a:off x="16106775" y="0"/>
          <a:ext cx="0" cy="348615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lønomkostninger grundet kortere projektperiode: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Kortere projektperiode kan medføre en besparelse på lønomkostnngerne. Disse besparelser er dog meget afhængige af, hvorvidt arbejdet udføres i akkord eller efter timebetaling. Førstnævnte er det mest almindelige i nybyggeri og sidstnævnte på renoveringsprojekter. I denne del skal kun medtages det beløb, entreprenøren kan antages at spare ved den korterere projektperiode - d.v.s. den besparelse der kan forventes afspejlet i tilbuddet til bygherren.</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Hvis arbejdet kan forventes udført efter timebetaling, kan besparelserne på timeomkostningerne beregnes som:</a:t>
          </a:r>
        </a:p>
        <a:p>
          <a:pPr algn="l" rtl="0">
            <a:defRPr sz="1000"/>
          </a:pPr>
          <a:r>
            <a:rPr lang="en-DK" sz="1000" b="0" i="0" u="none" strike="noStrike" baseline="0">
              <a:solidFill>
                <a:srgbClr val="000000"/>
              </a:solidFill>
              <a:latin typeface="Arial"/>
              <a:cs typeface="Arial"/>
            </a:rPr>
            <a:t>((gennemsnitligt antal håndværkere … ) x (antal arbejdstimer pr. dag) x (mestertimeprisen)) + ((gennemsnitsligt antal funktionærer ... ) x (gennemsnitlig månedløn for funktionærer) : 21 (antal arbejdsdage i måneden)) x (øget projektperiode). Det vil sige, at de samlede daglige lønomkostninger til håndværkere lægges sammen med de samlede daglige lønomkostninger til funktionærer og summen ganges med den øgede projektperiode (antal arbejdsdage).</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twoCellAnchor>
    <xdr:from>
      <xdr:col>28</xdr:col>
      <xdr:colOff>0</xdr:colOff>
      <xdr:row>24</xdr:row>
      <xdr:rowOff>0</xdr:rowOff>
    </xdr:from>
    <xdr:to>
      <xdr:col>28</xdr:col>
      <xdr:colOff>0</xdr:colOff>
      <xdr:row>27</xdr:row>
      <xdr:rowOff>47625</xdr:rowOff>
    </xdr:to>
    <xdr:sp macro="" textlink="">
      <xdr:nvSpPr>
        <xdr:cNvPr id="5" name="Text Box 4"/>
        <xdr:cNvSpPr txBox="1">
          <a:spLocks noChangeArrowheads="1"/>
        </xdr:cNvSpPr>
      </xdr:nvSpPr>
      <xdr:spPr bwMode="auto">
        <a:xfrm>
          <a:off x="16106775" y="4572000"/>
          <a:ext cx="0" cy="6191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Hvis der er tale om andet end timebetalt arbejde, kan der vurderes en %-del af dette potentiale som mulig besparelse. Nedenfor kan den vurderede besparelse beregnes og det valgte tal skrives i nedenstående rubrik. Herfra overføres det automatisk til beregningen.</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6</xdr:col>
      <xdr:colOff>0</xdr:colOff>
      <xdr:row>10</xdr:row>
      <xdr:rowOff>95250</xdr:rowOff>
    </xdr:to>
    <xdr:sp macro="" textlink="">
      <xdr:nvSpPr>
        <xdr:cNvPr id="2" name="Text Box 1"/>
        <xdr:cNvSpPr txBox="1">
          <a:spLocks noChangeArrowheads="1"/>
        </xdr:cNvSpPr>
      </xdr:nvSpPr>
      <xdr:spPr bwMode="auto">
        <a:xfrm>
          <a:off x="19050" y="9525"/>
          <a:ext cx="3905250" cy="19907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Besparelser på uforudsete omkostninger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anvendelse af totalinddækning fjernes en række risici, hvilket kan få positiv indflydelse på de uforudsete omkostninger på et projekt. Her gives der mulighed for at beregne, hvor meget der vurderes at kunne spares på denne "konto" ved anvendelse af totalinddækning.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Angiv en %-vis besparelse i det gule felt. Besparelsen beregnes i % af de anslåede uforudsete omkostninger. Det beregnede beløb overføres automatisk til beregningsarket.</a:t>
          </a:r>
        </a:p>
      </xdr:txBody>
    </xdr:sp>
    <xdr:clientData/>
  </xdr:twoCellAnchor>
  <xdr:twoCellAnchor>
    <xdr:from>
      <xdr:col>26</xdr:col>
      <xdr:colOff>0</xdr:colOff>
      <xdr:row>0</xdr:row>
      <xdr:rowOff>9525</xdr:rowOff>
    </xdr:from>
    <xdr:to>
      <xdr:col>26</xdr:col>
      <xdr:colOff>0</xdr:colOff>
      <xdr:row>8</xdr:row>
      <xdr:rowOff>95250</xdr:rowOff>
    </xdr:to>
    <xdr:sp macro="" textlink="">
      <xdr:nvSpPr>
        <xdr:cNvPr id="3" name="Text Box 3"/>
        <xdr:cNvSpPr txBox="1">
          <a:spLocks noChangeArrowheads="1"/>
        </xdr:cNvSpPr>
      </xdr:nvSpPr>
      <xdr:spPr bwMode="auto">
        <a:xfrm>
          <a:off x="16354425" y="9525"/>
          <a:ext cx="0" cy="16097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Besparelser på uforudsete omkostninger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anvendelse af totalinddækning fjernes en række risici, hvilket kan få positiv indflydelse på de uforudsete omkostninger på et projekt. Her gives der mulighed for at beregne, hvor meget der vurderes at kunne spares på denne "konto" ved anvendelse af totalinddækning.</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 denne hjælpemodel er valgt at anvende værdien 25%.</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304800</xdr:colOff>
      <xdr:row>7</xdr:row>
      <xdr:rowOff>38100</xdr:rowOff>
    </xdr:to>
    <xdr:sp macro="" textlink="">
      <xdr:nvSpPr>
        <xdr:cNvPr id="2" name="Text Box 12"/>
        <xdr:cNvSpPr txBox="1">
          <a:spLocks noChangeArrowheads="1"/>
        </xdr:cNvSpPr>
      </xdr:nvSpPr>
      <xdr:spPr bwMode="auto">
        <a:xfrm>
          <a:off x="9525" y="0"/>
          <a:ext cx="3895725" cy="1371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Afsat i projektet til vinterforanstaltninger: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Beløbet beregnes som:</a:t>
          </a:r>
        </a:p>
        <a:p>
          <a:pPr algn="l" rtl="0">
            <a:defRPr sz="1000"/>
          </a:pPr>
          <a:r>
            <a:rPr lang="en-DK" sz="1000" b="0" i="0" u="none" strike="noStrike" baseline="0">
              <a:solidFill>
                <a:srgbClr val="000000"/>
              </a:solidFill>
              <a:latin typeface="Arial"/>
              <a:cs typeface="Arial"/>
            </a:rPr>
            <a:t>(Forventede byggeomkostninger) : 100 x (afsat til vinterforanstaltninger i % af forventede byggeomkostninger).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twoCellAnchor>
    <xdr:from>
      <xdr:col>28</xdr:col>
      <xdr:colOff>0</xdr:colOff>
      <xdr:row>0</xdr:row>
      <xdr:rowOff>0</xdr:rowOff>
    </xdr:from>
    <xdr:to>
      <xdr:col>28</xdr:col>
      <xdr:colOff>0</xdr:colOff>
      <xdr:row>7</xdr:row>
      <xdr:rowOff>38100</xdr:rowOff>
    </xdr:to>
    <xdr:sp macro="" textlink="">
      <xdr:nvSpPr>
        <xdr:cNvPr id="3" name="Text Box 13"/>
        <xdr:cNvSpPr txBox="1">
          <a:spLocks noChangeArrowheads="1"/>
        </xdr:cNvSpPr>
      </xdr:nvSpPr>
      <xdr:spPr bwMode="auto">
        <a:xfrm>
          <a:off x="16297275" y="0"/>
          <a:ext cx="0" cy="1371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Afsat i projektet til vinterforanstaltninger:</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Beløbet beregnes som:</a:t>
          </a:r>
        </a:p>
        <a:p>
          <a:pPr algn="l" rtl="0">
            <a:defRPr sz="1000"/>
          </a:pPr>
          <a:r>
            <a:rPr lang="en-DK" sz="1000" b="0" i="0" u="none" strike="noStrike" baseline="0">
              <a:solidFill>
                <a:srgbClr val="000000"/>
              </a:solidFill>
              <a:latin typeface="Arial"/>
              <a:cs typeface="Arial"/>
            </a:rPr>
            <a:t>(Forventede byggeomkostninger) : 100 x (afsat til vinterforanstaltninger i % af forventede byggeomkostninger).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0</xdr:colOff>
      <xdr:row>3</xdr:row>
      <xdr:rowOff>85725</xdr:rowOff>
    </xdr:to>
    <xdr:sp macro="" textlink="">
      <xdr:nvSpPr>
        <xdr:cNvPr id="2" name="Text Box 2"/>
        <xdr:cNvSpPr txBox="1">
          <a:spLocks noChangeArrowheads="1"/>
        </xdr:cNvSpPr>
      </xdr:nvSpPr>
      <xdr:spPr bwMode="auto">
        <a:xfrm>
          <a:off x="9525" y="0"/>
          <a:ext cx="7581900" cy="6572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DK" sz="1000" b="1" i="0" u="none" strike="noStrike" baseline="0">
              <a:solidFill>
                <a:srgbClr val="000000"/>
              </a:solidFill>
              <a:latin typeface="Arial"/>
              <a:cs typeface="Arial"/>
            </a:rPr>
            <a:t>Variation</a:t>
          </a:r>
          <a:endParaRPr lang="en-DK" sz="1000" b="0" i="0" u="none" strike="noStrike" baseline="0">
            <a:solidFill>
              <a:srgbClr val="000000"/>
            </a:solidFill>
            <a:latin typeface="Arial"/>
            <a:cs typeface="Arial"/>
          </a:endParaRPr>
        </a:p>
        <a:p>
          <a:pPr algn="l" rtl="0">
            <a:lnSpc>
              <a:spcPts val="900"/>
            </a:lnSpc>
            <a:defRPr sz="1000"/>
          </a:pPr>
          <a:r>
            <a:rPr lang="en-DK" sz="1000" b="0" i="0" u="none" strike="noStrike" baseline="0">
              <a:solidFill>
                <a:srgbClr val="000000"/>
              </a:solidFill>
              <a:latin typeface="Arial"/>
              <a:cs typeface="Arial"/>
            </a:rPr>
            <a:t>Det beregnede resultat er et gennemsnitstal, som spænder fra "bedste tilfælde" til "værste tilfælde". Spændet er begrundet i det danske vintervejrs uforudsigelighed. Til hver af elementerne er indlagt en note om variationen.</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14</xdr:row>
      <xdr:rowOff>114300</xdr:rowOff>
    </xdr:from>
    <xdr:to>
      <xdr:col>11</xdr:col>
      <xdr:colOff>0</xdr:colOff>
      <xdr:row>16</xdr:row>
      <xdr:rowOff>47625</xdr:rowOff>
    </xdr:to>
    <xdr:sp macro="" textlink="">
      <xdr:nvSpPr>
        <xdr:cNvPr id="3" name="Text Box 9"/>
        <xdr:cNvSpPr txBox="1">
          <a:spLocks noChangeArrowheads="1"/>
        </xdr:cNvSpPr>
      </xdr:nvSpPr>
      <xdr:spPr bwMode="auto">
        <a:xfrm>
          <a:off x="9525" y="2924175"/>
          <a:ext cx="7581900" cy="3143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Resultaterne af disse variationer giver sig udslag i nedenstående besparelser.</a:t>
          </a:r>
        </a:p>
      </xdr:txBody>
    </xdr:sp>
    <xdr:clientData/>
  </xdr:twoCellAnchor>
  <xdr:twoCellAnchor>
    <xdr:from>
      <xdr:col>0</xdr:col>
      <xdr:colOff>0</xdr:colOff>
      <xdr:row>39</xdr:row>
      <xdr:rowOff>57150</xdr:rowOff>
    </xdr:from>
    <xdr:to>
      <xdr:col>10</xdr:col>
      <xdr:colOff>76200</xdr:colOff>
      <xdr:row>41</xdr:row>
      <xdr:rowOff>114300</xdr:rowOff>
    </xdr:to>
    <xdr:sp macro="" textlink="">
      <xdr:nvSpPr>
        <xdr:cNvPr id="4" name="Text Box 15"/>
        <xdr:cNvSpPr txBox="1">
          <a:spLocks noChangeArrowheads="1"/>
        </xdr:cNvSpPr>
      </xdr:nvSpPr>
      <xdr:spPr bwMode="auto">
        <a:xfrm>
          <a:off x="0" y="7629525"/>
          <a:ext cx="7553325" cy="438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Herunder kan indtastes egen vurdering af den mulige variation i besparelser ved anvendelse af totalinddækning. Fra disse felter overføres de automatisk til felterne i variationsfeltet i hovedmodellen.</a:t>
          </a:r>
        </a:p>
      </xdr:txBody>
    </xdr:sp>
    <xdr:clientData/>
  </xdr:twoCellAnchor>
  <xdr:twoCellAnchor>
    <xdr:from>
      <xdr:col>35</xdr:col>
      <xdr:colOff>0</xdr:colOff>
      <xdr:row>0</xdr:row>
      <xdr:rowOff>0</xdr:rowOff>
    </xdr:from>
    <xdr:to>
      <xdr:col>35</xdr:col>
      <xdr:colOff>0</xdr:colOff>
      <xdr:row>3</xdr:row>
      <xdr:rowOff>95250</xdr:rowOff>
    </xdr:to>
    <xdr:sp macro="" textlink="">
      <xdr:nvSpPr>
        <xdr:cNvPr id="5" name="Text Box 16"/>
        <xdr:cNvSpPr txBox="1">
          <a:spLocks noChangeArrowheads="1"/>
        </xdr:cNvSpPr>
      </xdr:nvSpPr>
      <xdr:spPr bwMode="auto">
        <a:xfrm>
          <a:off x="23098125" y="0"/>
          <a:ext cx="0" cy="6667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"Best" og "worst case"</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Til brug for en vurdering af det"spænd", der, grundet forskellig vintervejrlig, kan være i de besparelser, der opnås ved brug af totalinddækning, er der her beregnet et forslag til den "bedste" og den "værste" vejrsituation. Vejrliget vil have indflydelse på de nedenfor angivne elementer i modellen. For hver af disse er foreslået en variation med udgangspunkt i de nøgleværdier, der er anvendt i indtastningsfelterne. Disse fremgår af "forventet"-kolonnen. Til hver af elementerne er indlagt en note om variationen.</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35</xdr:col>
      <xdr:colOff>0</xdr:colOff>
      <xdr:row>15</xdr:row>
      <xdr:rowOff>0</xdr:rowOff>
    </xdr:from>
    <xdr:to>
      <xdr:col>35</xdr:col>
      <xdr:colOff>0</xdr:colOff>
      <xdr:row>16</xdr:row>
      <xdr:rowOff>57150</xdr:rowOff>
    </xdr:to>
    <xdr:sp macro="" textlink="">
      <xdr:nvSpPr>
        <xdr:cNvPr id="6" name="Text Box 17"/>
        <xdr:cNvSpPr txBox="1">
          <a:spLocks noChangeArrowheads="1"/>
        </xdr:cNvSpPr>
      </xdr:nvSpPr>
      <xdr:spPr bwMode="auto">
        <a:xfrm>
          <a:off x="23098125" y="3000375"/>
          <a:ext cx="0" cy="247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Resultaterne af disse variationer giver sig udslag i nedenstående besparelser, som automatisk overføres til resultatfeltet i modellen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0</xdr:colOff>
      <xdr:row>3</xdr:row>
      <xdr:rowOff>19050</xdr:rowOff>
    </xdr:to>
    <xdr:sp macro="" textlink="">
      <xdr:nvSpPr>
        <xdr:cNvPr id="2" name="Text Box 7"/>
        <xdr:cNvSpPr txBox="1">
          <a:spLocks noChangeArrowheads="1"/>
        </xdr:cNvSpPr>
      </xdr:nvSpPr>
      <xdr:spPr bwMode="auto">
        <a:xfrm>
          <a:off x="9525" y="9525"/>
          <a:ext cx="7943850" cy="5810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DK" sz="1000" b="1" i="0" u="none" strike="noStrike" baseline="0">
              <a:solidFill>
                <a:srgbClr val="000000"/>
              </a:solidFill>
              <a:latin typeface="Arial"/>
              <a:cs typeface="Arial"/>
            </a:rPr>
            <a:t>Variation</a:t>
          </a:r>
          <a:endParaRPr lang="en-DK" sz="1000" b="0" i="0" u="none" strike="noStrike" baseline="0">
            <a:solidFill>
              <a:srgbClr val="000000"/>
            </a:solidFill>
            <a:latin typeface="Arial"/>
            <a:cs typeface="Arial"/>
          </a:endParaRPr>
        </a:p>
        <a:p>
          <a:pPr algn="l" rtl="0">
            <a:lnSpc>
              <a:spcPts val="900"/>
            </a:lnSpc>
            <a:defRPr sz="1000"/>
          </a:pPr>
          <a:r>
            <a:rPr lang="en-DK" sz="1000" b="0" i="0" u="none" strike="noStrike" baseline="0">
              <a:solidFill>
                <a:srgbClr val="000000"/>
              </a:solidFill>
              <a:latin typeface="Arial"/>
              <a:cs typeface="Arial"/>
            </a:rPr>
            <a:t>Det beregnede resultat er et gennemsnitstal, som spænder fra "bedste tilfælde" til "værste tilfælde". Spændet er begrundet i det danske vintervejrs uforudsigelighed. Til hver af elementerne er indlagt en note om variationen.</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9525</xdr:colOff>
      <xdr:row>14</xdr:row>
      <xdr:rowOff>47625</xdr:rowOff>
    </xdr:from>
    <xdr:to>
      <xdr:col>5</xdr:col>
      <xdr:colOff>476250</xdr:colOff>
      <xdr:row>16</xdr:row>
      <xdr:rowOff>0</xdr:rowOff>
    </xdr:to>
    <xdr:sp macro="" textlink="">
      <xdr:nvSpPr>
        <xdr:cNvPr id="3" name="Text Box 8"/>
        <xdr:cNvSpPr txBox="1">
          <a:spLocks noChangeArrowheads="1"/>
        </xdr:cNvSpPr>
      </xdr:nvSpPr>
      <xdr:spPr bwMode="auto">
        <a:xfrm>
          <a:off x="9525" y="2857500"/>
          <a:ext cx="7572375" cy="3333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Variationerne giver sig udslag i nedenstående besparelser, som automatisk overføres til resultatfeltet i modellen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3</xdr:col>
      <xdr:colOff>476250</xdr:colOff>
      <xdr:row>14</xdr:row>
      <xdr:rowOff>19050</xdr:rowOff>
    </xdr:to>
    <xdr:sp macro="" textlink="">
      <xdr:nvSpPr>
        <xdr:cNvPr id="2" name="Text Box 29"/>
        <xdr:cNvSpPr txBox="1">
          <a:spLocks noChangeArrowheads="1"/>
        </xdr:cNvSpPr>
      </xdr:nvSpPr>
      <xdr:spPr bwMode="auto">
        <a:xfrm>
          <a:off x="9525" y="9525"/>
          <a:ext cx="6143625" cy="2676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Generel vejledning i brug af modellen</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Vejledninger i anvendelse af modellen er indarbejdet i selve modelfilen som kommentarer, vejledningstekster, teoretiske redegørelser og beregninger.</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Indtastningsfelterne er markeret med gult.</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Ved udformning af modellen er der lagt vægt på, at:</a:t>
          </a:r>
        </a:p>
        <a:p>
          <a:pPr algn="l" rtl="0">
            <a:defRPr sz="1000"/>
          </a:pPr>
          <a:r>
            <a:rPr lang="en-DK" sz="1000" b="0" i="0" u="none" strike="noStrike" baseline="0">
              <a:solidFill>
                <a:srgbClr val="000000"/>
              </a:solidFill>
              <a:latin typeface="Arial"/>
              <a:cs typeface="Arial"/>
            </a:rPr>
            <a:t>- Den skal være så enkel overskuelig som mulig.</a:t>
          </a:r>
        </a:p>
        <a:p>
          <a:pPr algn="l" rtl="0">
            <a:defRPr sz="1000"/>
          </a:pPr>
          <a:r>
            <a:rPr lang="en-DK" sz="1000" b="0" i="0" u="none" strike="noStrike" baseline="0">
              <a:solidFill>
                <a:srgbClr val="000000"/>
              </a:solidFill>
              <a:latin typeface="Arial"/>
              <a:cs typeface="Arial"/>
            </a:rPr>
            <a:t>- Der kun skal indgå elementer, der kan regnes på med rimelig sikkerhed. Dog er andre elementer af betydning nævnt, </a:t>
          </a:r>
        </a:p>
        <a:p>
          <a:pPr algn="l" rtl="0">
            <a:defRPr sz="1000"/>
          </a:pPr>
          <a:r>
            <a:rPr lang="en-DK" sz="1000" b="0" i="0" u="none" strike="noStrike" baseline="0">
              <a:solidFill>
                <a:srgbClr val="000000"/>
              </a:solidFill>
              <a:latin typeface="Arial"/>
              <a:cs typeface="Arial"/>
            </a:rPr>
            <a:t>- Brugerne skal have mulighed for at anvende de tal, de selv tror på. I denne "hjælpemodel" er der dog indlagt en række data på forhånd til hjælp for dem, der ikke har de fornødne erfaringstal.</a:t>
          </a:r>
        </a:p>
        <a:p>
          <a:pPr algn="l" rtl="0">
            <a:defRPr sz="1000"/>
          </a:pPr>
          <a:r>
            <a:rPr lang="en-DK" sz="1000" b="0" i="0" u="none" strike="noStrike" baseline="0">
              <a:solidFill>
                <a:srgbClr val="000000"/>
              </a:solidFill>
              <a:latin typeface="Arial"/>
              <a:cs typeface="Arial"/>
            </a:rPr>
            <a:t>- Brugerne kan få hjælp, hvis de ikke selv har anvendelige værdier (vejledning).</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 </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12</xdr:row>
      <xdr:rowOff>95250</xdr:rowOff>
    </xdr:to>
    <xdr:sp macro="" textlink="">
      <xdr:nvSpPr>
        <xdr:cNvPr id="2" name="Text Box 4"/>
        <xdr:cNvSpPr txBox="1">
          <a:spLocks noChangeArrowheads="1"/>
        </xdr:cNvSpPr>
      </xdr:nvSpPr>
      <xdr:spPr bwMode="auto">
        <a:xfrm>
          <a:off x="0" y="0"/>
          <a:ext cx="4467225" cy="23812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Sparede omk. til materialer og materiel:</a:t>
          </a:r>
        </a:p>
        <a:p>
          <a:pPr algn="l" rtl="0">
            <a:defRPr sz="1000"/>
          </a:pPr>
          <a:r>
            <a:rPr lang="en-DK" sz="1000" b="0" i="0" u="none" strike="noStrike" baseline="0">
              <a:solidFill>
                <a:srgbClr val="000000"/>
              </a:solidFill>
              <a:latin typeface="Arial"/>
              <a:cs typeface="Arial"/>
            </a:rPr>
            <a:t>Her indtastes et skøn over omkostningerne (minus timeløn) forbundet med bl.a. de vinterforanstaltninger, der er nævnt i nedenstående tabel.</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Bemærk at vurdering af energiforbruget til udtørring af nedbørsfugt behandles i costbenefitanalysens punkt 4.</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Der kan hentes hjælp til vurdering af sparede omkostninger til interimsvinduer og -døre ved dette link:</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Det valgte beløb indskrives i linien herunder. Herfra overføres det automatisk til den rette rubrik i hjælpemodellen.</a:t>
          </a:r>
          <a:endParaRPr lang="en-DK" sz="1000" b="1" i="0" u="none" strike="noStrike" baseline="0">
            <a:solidFill>
              <a:srgbClr val="000000"/>
            </a:solidFill>
            <a:latin typeface="Arial"/>
            <a:cs typeface="Arial"/>
          </a:endParaRPr>
        </a:p>
        <a:p>
          <a:pPr algn="l" rtl="0">
            <a:defRPr sz="1000"/>
          </a:pPr>
          <a:endParaRPr lang="en-DK" sz="1000" b="1" i="0" u="none" strike="noStrike" baseline="0">
            <a:solidFill>
              <a:srgbClr val="000000"/>
            </a:solidFill>
            <a:latin typeface="Arial"/>
            <a:cs typeface="Arial"/>
          </a:endParaRPr>
        </a:p>
      </xdr:txBody>
    </xdr:sp>
    <xdr:clientData/>
  </xdr:twoCellAnchor>
  <xdr:twoCellAnchor>
    <xdr:from>
      <xdr:col>0</xdr:col>
      <xdr:colOff>0</xdr:colOff>
      <xdr:row>19</xdr:row>
      <xdr:rowOff>47625</xdr:rowOff>
    </xdr:from>
    <xdr:to>
      <xdr:col>7</xdr:col>
      <xdr:colOff>0</xdr:colOff>
      <xdr:row>40</xdr:row>
      <xdr:rowOff>76200</xdr:rowOff>
    </xdr:to>
    <xdr:sp macro="" textlink="">
      <xdr:nvSpPr>
        <xdr:cNvPr id="3" name="Text Box 5"/>
        <xdr:cNvSpPr txBox="1">
          <a:spLocks noChangeArrowheads="1"/>
        </xdr:cNvSpPr>
      </xdr:nvSpPr>
      <xdr:spPr bwMode="auto">
        <a:xfrm>
          <a:off x="0" y="3667125"/>
          <a:ext cx="4467225" cy="40290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Foranstaltninger der helt eller delvist kan undgås</a:t>
          </a:r>
        </a:p>
        <a:p>
          <a:pPr algn="l" rtl="0">
            <a:defRPr sz="1000"/>
          </a:pPr>
          <a:endParaRPr lang="en-DK" sz="1000" b="0" i="0" u="none" strike="noStrike" baseline="0">
            <a:solidFill>
              <a:srgbClr val="000000"/>
            </a:solidFill>
            <a:latin typeface="Arial"/>
            <a:cs typeface="Arial"/>
          </a:endParaRPr>
        </a:p>
        <a:p>
          <a:pPr algn="l" rtl="0">
            <a:defRPr sz="1000"/>
          </a:pPr>
          <a:r>
            <a:rPr lang="en-DK" sz="1000" b="0" i="0" u="sng" strike="noStrike" baseline="0">
              <a:solidFill>
                <a:srgbClr val="000000"/>
              </a:solidFill>
              <a:latin typeface="Arial"/>
              <a:cs typeface="Arial"/>
            </a:rPr>
            <a:t>Foranstaltninger der helt vil kunne undgås:</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 Presenninger og vintermåtter til og afdækning af konstruktionsdele såsom    murværk, limtræsbjælker etc.</a:t>
          </a:r>
        </a:p>
        <a:p>
          <a:pPr algn="l" rtl="0">
            <a:defRPr sz="1000"/>
          </a:pPr>
          <a:r>
            <a:rPr lang="en-DK" sz="1000" b="0" i="0" u="none" strike="noStrike" baseline="0">
              <a:solidFill>
                <a:srgbClr val="000000"/>
              </a:solidFill>
              <a:latin typeface="Arial"/>
              <a:cs typeface="Arial"/>
            </a:rPr>
            <a:t>- Vandstøvsuger m.m. til vandlænsning fra etagedæk og tagflade</a:t>
          </a:r>
        </a:p>
        <a:p>
          <a:pPr algn="l" rtl="0">
            <a:defRPr sz="1000"/>
          </a:pPr>
          <a:r>
            <a:rPr lang="en-DK" sz="1000" b="0" i="0" u="none" strike="noStrike" baseline="0">
              <a:solidFill>
                <a:srgbClr val="000000"/>
              </a:solidFill>
              <a:latin typeface="Arial"/>
              <a:cs typeface="Arial"/>
            </a:rPr>
            <a:t>- Interimstagrender og -nedløb</a:t>
          </a:r>
        </a:p>
        <a:p>
          <a:pPr algn="l" rtl="0">
            <a:defRPr sz="1000"/>
          </a:pPr>
          <a:r>
            <a:rPr lang="en-DK" sz="1000" b="0" i="0" u="none" strike="noStrike" baseline="0">
              <a:solidFill>
                <a:srgbClr val="000000"/>
              </a:solidFill>
              <a:latin typeface="Arial"/>
              <a:cs typeface="Arial"/>
            </a:rPr>
            <a:t>- Presenninger, vintermåtter m.m. til til- og afdækning af etagedæk og tagflade</a:t>
          </a:r>
        </a:p>
        <a:p>
          <a:pPr algn="l" rtl="0">
            <a:defRPr sz="1000"/>
          </a:pPr>
          <a:r>
            <a:rPr lang="en-DK" sz="1000" b="0" i="0" u="none" strike="noStrike" baseline="0">
              <a:solidFill>
                <a:srgbClr val="000000"/>
              </a:solidFill>
              <a:latin typeface="Arial"/>
              <a:cs typeface="Arial"/>
            </a:rPr>
            <a:t>- Materiel til tørring af tag</a:t>
          </a:r>
        </a:p>
        <a:p>
          <a:pPr algn="l" rtl="0">
            <a:defRPr sz="1000"/>
          </a:pPr>
          <a:endParaRPr lang="en-DK" sz="1000" b="0" i="0" u="none" strike="noStrike" baseline="0">
            <a:solidFill>
              <a:srgbClr val="000000"/>
            </a:solidFill>
            <a:latin typeface="Arial"/>
            <a:cs typeface="Arial"/>
          </a:endParaRPr>
        </a:p>
        <a:p>
          <a:pPr algn="l" rtl="0">
            <a:defRPr sz="1000"/>
          </a:pPr>
          <a:r>
            <a:rPr lang="en-DK" sz="1000" b="0" i="0" u="sng" strike="noStrike" baseline="0">
              <a:solidFill>
                <a:srgbClr val="000000"/>
              </a:solidFill>
              <a:latin typeface="Arial"/>
              <a:cs typeface="Arial"/>
            </a:rPr>
            <a:t>Foranstaltninger hvis omfang vil kunne begrænses af anvendelsen:</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 Affugtere, kaloriferer m.m. til udtørring</a:t>
          </a:r>
        </a:p>
        <a:p>
          <a:pPr algn="l" rtl="0">
            <a:defRPr sz="1000"/>
          </a:pPr>
          <a:r>
            <a:rPr lang="en-DK" sz="1000" b="0" i="0" u="none" strike="noStrike" baseline="0">
              <a:solidFill>
                <a:srgbClr val="000000"/>
              </a:solidFill>
              <a:latin typeface="Arial"/>
              <a:cs typeface="Arial"/>
            </a:rPr>
            <a:t>- Materialer til etablering og vedligehold af interimsvinduer og døre</a:t>
          </a:r>
        </a:p>
        <a:p>
          <a:pPr algn="l" rtl="0">
            <a:defRPr sz="1000"/>
          </a:pPr>
          <a:r>
            <a:rPr lang="en-DK" sz="1000" b="0" i="0" u="none" strike="noStrike" baseline="0">
              <a:solidFill>
                <a:srgbClr val="000000"/>
              </a:solidFill>
              <a:latin typeface="Arial"/>
              <a:cs typeface="Arial"/>
            </a:rPr>
            <a:t>- Kaloriferer m.m. til opvarmning for gennemførelse af f.eks. flise- eller malerarbejde</a:t>
          </a:r>
        </a:p>
        <a:p>
          <a:pPr algn="l" rtl="0">
            <a:defRPr sz="1000"/>
          </a:pPr>
          <a:r>
            <a:rPr lang="en-DK" sz="1000" b="0" i="0" u="none" strike="noStrike" baseline="0">
              <a:solidFill>
                <a:srgbClr val="000000"/>
              </a:solidFill>
              <a:latin typeface="Arial"/>
              <a:cs typeface="Arial"/>
            </a:rPr>
            <a:t>- Anvendelse af varm mørtel</a:t>
          </a:r>
        </a:p>
        <a:p>
          <a:pPr algn="l" rtl="0">
            <a:defRPr sz="1000"/>
          </a:pPr>
          <a:r>
            <a:rPr lang="en-DK" sz="1000" b="0" i="0" u="none" strike="noStrike" baseline="0">
              <a:solidFill>
                <a:srgbClr val="000000"/>
              </a:solidFill>
              <a:latin typeface="Arial"/>
              <a:cs typeface="Arial"/>
            </a:rPr>
            <a:t>- Vintermåtter til frostsikring af murværk</a:t>
          </a:r>
        </a:p>
        <a:p>
          <a:pPr algn="l" rtl="0">
            <a:defRPr sz="1000"/>
          </a:pPr>
          <a:r>
            <a:rPr lang="en-DK" sz="1000" b="0" i="0" u="none" strike="noStrike" baseline="0">
              <a:solidFill>
                <a:srgbClr val="000000"/>
              </a:solidFill>
              <a:latin typeface="Arial"/>
              <a:cs typeface="Arial"/>
            </a:rPr>
            <a:t>- Vintermåtter til frostsikring af materialer</a:t>
          </a:r>
        </a:p>
        <a:p>
          <a:pPr algn="l" rtl="0">
            <a:defRPr sz="1000"/>
          </a:pPr>
          <a:r>
            <a:rPr lang="en-DK" sz="1000" b="0" i="0" u="none" strike="noStrike" baseline="0">
              <a:solidFill>
                <a:srgbClr val="000000"/>
              </a:solidFill>
              <a:latin typeface="Arial"/>
              <a:cs typeface="Arial"/>
            </a:rPr>
            <a:t>- Ovne m.m. til opvarmning af materialer</a:t>
          </a:r>
        </a:p>
        <a:p>
          <a:pPr algn="l" rtl="0">
            <a:defRPr sz="1000"/>
          </a:pPr>
          <a:r>
            <a:rPr lang="en-DK" sz="1000" b="0" i="0" u="none" strike="noStrike" baseline="0">
              <a:solidFill>
                <a:srgbClr val="000000"/>
              </a:solidFill>
              <a:latin typeface="Arial"/>
              <a:cs typeface="Arial"/>
            </a:rPr>
            <a:t>- Presenninger m.m. til til- og afdækning af materialer</a:t>
          </a: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0</xdr:colOff>
      <xdr:row>40</xdr:row>
      <xdr:rowOff>95250</xdr:rowOff>
    </xdr:from>
    <xdr:to>
      <xdr:col>7</xdr:col>
      <xdr:colOff>0</xdr:colOff>
      <xdr:row>61</xdr:row>
      <xdr:rowOff>19050</xdr:rowOff>
    </xdr:to>
    <xdr:sp macro="" textlink="">
      <xdr:nvSpPr>
        <xdr:cNvPr id="4" name="Text Box 6"/>
        <xdr:cNvSpPr txBox="1">
          <a:spLocks noChangeArrowheads="1"/>
        </xdr:cNvSpPr>
      </xdr:nvSpPr>
      <xdr:spPr bwMode="auto">
        <a:xfrm>
          <a:off x="0" y="7715250"/>
          <a:ext cx="4467225" cy="39243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Interimslukning:</a:t>
          </a:r>
          <a:r>
            <a:rPr lang="da-DK" sz="1000" b="0" i="0" u="none" strike="noStrike" baseline="0">
              <a:solidFill>
                <a:srgbClr val="000000"/>
              </a:solidFill>
              <a:latin typeface="Arial"/>
              <a:cs typeface="Arial"/>
            </a:rPr>
            <a:t> (Vinduer og døre)</a:t>
          </a: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Brug af totalinddækning vil spare traditionelle interimslukninger af døre og vinduer. Dette udelukker ikke brug af interimslukninger i forbindelse med totalinddækning, f. eks. kan det være nødvendigt, hvis særlige områder skal opvarmes og sikres mod afkøling eller skal beskyttes mod støv.</a:t>
          </a:r>
        </a:p>
        <a:p>
          <a:pPr algn="l" rtl="0">
            <a:defRPr sz="1000"/>
          </a:pPr>
          <a:r>
            <a:rPr lang="en-DK" sz="1000" b="0" i="0" u="none" strike="noStrike" baseline="0">
              <a:solidFill>
                <a:srgbClr val="000000"/>
              </a:solidFill>
              <a:latin typeface="Arial"/>
              <a:cs typeface="Arial"/>
            </a:rPr>
            <a:t>I gennemsnit kan man regne med i 25 % af byggerierne monteres nye/færdige vinduer uden brug af interimslukninger.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Traditionelle interimslukninger udføres normalt af lægterammer beklædt med armeret plastik til lukning af vinduer og finerplader til lukning af dørhuller.</a:t>
          </a:r>
        </a:p>
        <a:p>
          <a:pPr algn="l" rtl="0">
            <a:defRPr sz="1000"/>
          </a:pPr>
          <a:r>
            <a:rPr lang="en-DK" sz="1000" b="0" i="0" u="none" strike="noStrike" baseline="0">
              <a:solidFill>
                <a:srgbClr val="000000"/>
              </a:solidFill>
              <a:latin typeface="Arial"/>
              <a:cs typeface="Arial"/>
            </a:rPr>
            <a:t>Materialerne skal indkøbes, interimslukningerne skal produceres, monteres, vedligeholdes, nedtages og bortskaffes.</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Omkostningerne til traditionelle interimslukninger kan skønnes ud fra følgende oplysninger:</a:t>
          </a:r>
        </a:p>
        <a:p>
          <a:pPr algn="l" rtl="0">
            <a:defRPr sz="1000"/>
          </a:pPr>
          <a:endParaRPr lang="en-DK" sz="1000" b="0" i="0" u="none" strike="noStrike" baseline="0">
            <a:solidFill>
              <a:srgbClr val="000000"/>
            </a:solidFill>
            <a:latin typeface="Arial"/>
            <a:cs typeface="Arial"/>
          </a:endParaRPr>
        </a:p>
        <a:p>
          <a:pPr algn="l" rtl="0">
            <a:defRPr sz="1000"/>
          </a:pPr>
          <a:r>
            <a:rPr lang="da-DK" sz="1000" b="0" i="0" u="none" strike="noStrike" baseline="0">
              <a:solidFill>
                <a:srgbClr val="000000"/>
              </a:solidFill>
              <a:latin typeface="Arial"/>
              <a:cs typeface="Arial"/>
            </a:rPr>
            <a:t>450</a:t>
          </a:r>
          <a:r>
            <a:rPr lang="en-DK" sz="1000" b="0" i="0" u="none" strike="noStrike" baseline="0">
              <a:solidFill>
                <a:srgbClr val="000000"/>
              </a:solidFill>
              <a:latin typeface="Arial"/>
              <a:cs typeface="Arial"/>
            </a:rPr>
            <a:t> kr./m2 - når vinduerne udgør 12 -14 % af facadearealet. </a:t>
          </a:r>
        </a:p>
        <a:p>
          <a:pPr algn="l" rtl="0">
            <a:defRPr sz="1000"/>
          </a:pPr>
          <a:r>
            <a:rPr lang="da-DK" sz="1000" b="0" i="0" u="none" strike="noStrike" baseline="0">
              <a:solidFill>
                <a:srgbClr val="000000"/>
              </a:solidFill>
              <a:latin typeface="Arial"/>
              <a:cs typeface="Arial"/>
            </a:rPr>
            <a:t>190</a:t>
          </a:r>
          <a:r>
            <a:rPr lang="en-DK" sz="1000" b="0" i="0" u="none" strike="noStrike" baseline="0">
              <a:solidFill>
                <a:srgbClr val="000000"/>
              </a:solidFill>
              <a:latin typeface="Arial"/>
              <a:cs typeface="Arial"/>
            </a:rPr>
            <a:t> kr./m2 gulvareal – når vinduerne udgør 30 -35 % af facadearealet: </a:t>
          </a:r>
        </a:p>
        <a:p>
          <a:pPr algn="l" rtl="0">
            <a:defRPr sz="1000"/>
          </a:pPr>
          <a:r>
            <a:rPr lang="da-DK" sz="1000" b="0" i="0" u="none" strike="noStrike" baseline="0">
              <a:solidFill>
                <a:srgbClr val="000000"/>
              </a:solidFill>
              <a:latin typeface="Arial"/>
              <a:cs typeface="Arial"/>
            </a:rPr>
            <a:t>4</a:t>
          </a:r>
          <a:r>
            <a:rPr lang="en-DK" sz="1000" b="0" i="0" u="none" strike="noStrike" baseline="0">
              <a:solidFill>
                <a:srgbClr val="000000"/>
              </a:solidFill>
              <a:latin typeface="Arial"/>
              <a:cs typeface="Arial"/>
            </a:rPr>
            <a:t>000 kr. pr. interimsdør </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9525</xdr:colOff>
      <xdr:row>9</xdr:row>
      <xdr:rowOff>114300</xdr:rowOff>
    </xdr:to>
    <xdr:sp macro="" textlink="">
      <xdr:nvSpPr>
        <xdr:cNvPr id="2" name="Text Box 3"/>
        <xdr:cNvSpPr txBox="1">
          <a:spLocks noChangeArrowheads="1"/>
        </xdr:cNvSpPr>
      </xdr:nvSpPr>
      <xdr:spPr bwMode="auto">
        <a:xfrm>
          <a:off x="0" y="0"/>
          <a:ext cx="6486525" cy="1828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100"/>
            </a:lnSpc>
            <a:defRPr sz="1000"/>
          </a:pPr>
          <a:r>
            <a:rPr lang="en-DK" sz="1000" b="1" i="0" u="none" strike="noStrike" baseline="0">
              <a:solidFill>
                <a:srgbClr val="000000"/>
              </a:solidFill>
              <a:latin typeface="Arial"/>
              <a:cs typeface="Arial"/>
            </a:rPr>
            <a:t>Besparelser på udtørring af nedbørsfugt:</a:t>
          </a:r>
        </a:p>
        <a:p>
          <a:pPr algn="l" rtl="0">
            <a:lnSpc>
              <a:spcPts val="1100"/>
            </a:lnSpc>
            <a:defRPr sz="1000"/>
          </a:pPr>
          <a:r>
            <a:rPr lang="en-DK" sz="1000" b="0" i="0" u="none" strike="noStrike" baseline="0">
              <a:solidFill>
                <a:srgbClr val="000000"/>
              </a:solidFill>
              <a:latin typeface="Arial"/>
              <a:cs typeface="Arial"/>
            </a:rPr>
            <a:t>I vinterhalvåret er det ofte nødvendigt at opvarme og udtørre byggeriet for at holde byggeriets fremdrift. Det drejer sig om at fjerne vand fra nedbør og fra de kemiske processer i mørtel og beton f.eks. Den væsentligste udgift til opvarmning og udtørring er energiforbruget, som normalt er en udgift der faktureres til bygherren ud over håndværkerudgifterne. Det er vanskeligt på forhånd at vurdere behovet for og omkostningerne til opvarmning og udtørring med eller uden brug af totalinddækning.</a:t>
          </a:r>
        </a:p>
        <a:p>
          <a:pPr algn="l" rtl="0">
            <a:lnSpc>
              <a:spcPts val="1100"/>
            </a:lnSpc>
            <a:defRPr sz="1000"/>
          </a:pPr>
          <a:endParaRPr lang="en-DK" sz="1000" b="0" i="0" u="none" strike="noStrike" baseline="0">
            <a:solidFill>
              <a:srgbClr val="000000"/>
            </a:solidFill>
            <a:latin typeface="Arial"/>
            <a:cs typeface="Arial"/>
          </a:endParaRPr>
        </a:p>
        <a:p>
          <a:pPr algn="l" rtl="0">
            <a:lnSpc>
              <a:spcPts val="1100"/>
            </a:lnSpc>
            <a:defRPr sz="1000"/>
          </a:pPr>
          <a:r>
            <a:rPr lang="en-DK" sz="1000" b="0" i="0" u="none" strike="noStrike" baseline="0">
              <a:solidFill>
                <a:srgbClr val="000000"/>
              </a:solidFill>
              <a:latin typeface="Arial"/>
              <a:cs typeface="Arial"/>
            </a:rPr>
            <a:t>Man kan dog se noget om værdien ved brug af totalinddækning ved at se på de mængder af nedbør, som en totalinddækning beskytter byggeriet imod. Ifølge DMI er gennemsnitsnedbørsmængden målt i mm. i Danmark i perioden 19</a:t>
          </a:r>
          <a:r>
            <a:rPr lang="da-DK" sz="1000" b="0" i="0" u="none" strike="noStrike" baseline="0">
              <a:solidFill>
                <a:srgbClr val="000000"/>
              </a:solidFill>
              <a:latin typeface="Arial"/>
              <a:cs typeface="Arial"/>
            </a:rPr>
            <a:t>91</a:t>
          </a:r>
          <a:r>
            <a:rPr lang="en-DK" sz="1000" b="0" i="0" u="none" strike="noStrike" baseline="0">
              <a:solidFill>
                <a:srgbClr val="000000"/>
              </a:solidFill>
              <a:latin typeface="Arial"/>
              <a:cs typeface="Arial"/>
            </a:rPr>
            <a:t> – </a:t>
          </a:r>
          <a:r>
            <a:rPr lang="da-DK" sz="1000" b="0" i="0" u="none" strike="noStrike" baseline="0">
              <a:solidFill>
                <a:srgbClr val="000000"/>
              </a:solidFill>
              <a:latin typeface="Arial"/>
              <a:cs typeface="Arial"/>
            </a:rPr>
            <a:t>2010</a:t>
          </a:r>
          <a:r>
            <a:rPr lang="en-DK" sz="1000" b="0" i="0" u="none" strike="noStrike" baseline="0">
              <a:solidFill>
                <a:srgbClr val="000000"/>
              </a:solidFill>
              <a:latin typeface="Arial"/>
              <a:cs typeface="Arial"/>
            </a:rPr>
            <a:t>:</a:t>
          </a:r>
          <a:endParaRPr lang="en-DK" sz="1000" b="1"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twoCellAnchor>
    <xdr:from>
      <xdr:col>0</xdr:col>
      <xdr:colOff>0</xdr:colOff>
      <xdr:row>13</xdr:row>
      <xdr:rowOff>19050</xdr:rowOff>
    </xdr:from>
    <xdr:to>
      <xdr:col>12</xdr:col>
      <xdr:colOff>0</xdr:colOff>
      <xdr:row>26</xdr:row>
      <xdr:rowOff>85725</xdr:rowOff>
    </xdr:to>
    <xdr:sp macro="" textlink="">
      <xdr:nvSpPr>
        <xdr:cNvPr id="3" name="Text Box 4"/>
        <xdr:cNvSpPr txBox="1">
          <a:spLocks noChangeArrowheads="1"/>
        </xdr:cNvSpPr>
      </xdr:nvSpPr>
      <xdr:spPr bwMode="auto">
        <a:xfrm>
          <a:off x="0" y="2495550"/>
          <a:ext cx="6477000" cy="25431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0" i="0" u="none" strike="noStrike" baseline="0">
              <a:solidFill>
                <a:srgbClr val="000000"/>
              </a:solidFill>
              <a:latin typeface="Arial"/>
              <a:cs typeface="Arial"/>
            </a:rPr>
            <a:t>Én millimeter nedbør svarer til én liter vand pr. kvadratmeter. Ved et byggeri uden brug af totaloverdækning kan man f. eks. antage at 3/4 af den nedbør, der vil falde i byggeperioden indtil byggeriet er under tag, vil forsvinde på naturlig vis ved afledning. Derved vil 1/4 af nedbøren blive tilført byggeriet og skulle fjernes ved opvarmning og udtørring.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For at fjerne én liter vand ved fordampning, kræves opvarmning af vandet, opvarmning af den omkringværende luft og konstruktioner, og der skal sørges for passende ventilation. Om vinteren kan man regne med at denne proces forbruger ca. 4 gange den energi, der skal til at fjerne én liter vand.   </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Til at fjerne én l vand forbruges energi svarende til ca. 0,7kWh (fordampningsvarme). Prisen for el og levering af el kan variere efter forbrug og leverandører mm. Her sættes prisen for at fordampe én liter vand til 1 kr. Besparelsen til udtørring af nedbørsfugt i et byggeri under totalinddækning kan skønsmæssigt beregnes nedenstående udtryk:</a:t>
          </a:r>
        </a:p>
        <a:p>
          <a:pPr algn="l" rtl="0">
            <a:defRPr sz="1000"/>
          </a:pPr>
          <a:r>
            <a:rPr lang="en-DK" sz="1000" b="0" i="0" u="none" strike="noStrike" baseline="0">
              <a:solidFill>
                <a:srgbClr val="000000"/>
              </a:solidFill>
              <a:latin typeface="Arial"/>
              <a:cs typeface="Arial"/>
            </a:rPr>
            <a:t>Totalinddækningens areal = (l x b)m² x nedbørsmængden (mm/m2) x 1/4 x 4 x 1 DKK.</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I denne hjælpemodel er indsat et gennemsnit af de 5 vintermåneder (</a:t>
          </a:r>
          <a:r>
            <a:rPr lang="da-DK" sz="1000" b="0" i="0" u="none" strike="noStrike" baseline="0">
              <a:solidFill>
                <a:srgbClr val="000000"/>
              </a:solidFill>
              <a:latin typeface="Arial"/>
              <a:cs typeface="Arial"/>
            </a:rPr>
            <a:t>61</a:t>
          </a:r>
          <a:r>
            <a:rPr lang="en-DK" sz="1000" b="0" i="0" u="none" strike="noStrike" baseline="0">
              <a:solidFill>
                <a:srgbClr val="000000"/>
              </a:solidFill>
              <a:latin typeface="Arial"/>
              <a:cs typeface="Arial"/>
            </a:rPr>
            <a:t> mm) til beregning af de forventede besparelser</a:t>
          </a:r>
          <a:r>
            <a:rPr lang="da-DK" sz="1000" b="0" i="0" u="none" strike="noStrike" baseline="0">
              <a:solidFill>
                <a:srgbClr val="000000"/>
              </a:solidFill>
              <a:latin typeface="Arial"/>
              <a:cs typeface="Arial"/>
            </a:rPr>
            <a:t> pr måned med overdækning</a:t>
          </a:r>
          <a:endParaRPr lang="en-DK" sz="10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4</xdr:col>
      <xdr:colOff>476250</xdr:colOff>
      <xdr:row>6</xdr:row>
      <xdr:rowOff>47625</xdr:rowOff>
    </xdr:to>
    <xdr:sp macro="" textlink="">
      <xdr:nvSpPr>
        <xdr:cNvPr id="2" name="Text Box 6"/>
        <xdr:cNvSpPr txBox="1">
          <a:spLocks noChangeArrowheads="1"/>
        </xdr:cNvSpPr>
      </xdr:nvSpPr>
      <xdr:spPr bwMode="auto">
        <a:xfrm>
          <a:off x="0" y="9525"/>
          <a:ext cx="6276975" cy="1181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Omkostninger til en totalinddækning:</a:t>
          </a: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De største udbydere af totalinddækning i Norden har udviklet en metode til overslagsberegning af omkostningerne ved brug af en totalinddækning. Den er baseret på standardpriser for tagsektionen og inddækning af stillads med plast. Priserne er uafhængige af, om der anvendes telt eller stilladsdele til tagsektionen.Størrelsen af totalinddækningen er udgangspunktet for beregningerne. Derfor er følgende informationer overført fra indtastningsfelterne:</a:t>
          </a:r>
        </a:p>
        <a:p>
          <a:pPr algn="l" rtl="0">
            <a:defRPr sz="1000"/>
          </a:pPr>
          <a:endParaRPr lang="en-DK" sz="1000" b="0" i="0" u="none" strike="noStrike" baseline="0">
            <a:solidFill>
              <a:srgbClr val="000000"/>
            </a:solidFill>
            <a:latin typeface="Arial"/>
            <a:cs typeface="Arial"/>
          </a:endParaRPr>
        </a:p>
        <a:p>
          <a:pPr algn="l" rtl="0">
            <a:defRPr sz="1000"/>
          </a:pPr>
          <a:endParaRPr lang="en-DK" sz="10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295275</xdr:colOff>
      <xdr:row>7</xdr:row>
      <xdr:rowOff>0</xdr:rowOff>
    </xdr:to>
    <xdr:sp macro="" textlink="">
      <xdr:nvSpPr>
        <xdr:cNvPr id="2" name="Text Box 2"/>
        <xdr:cNvSpPr txBox="1">
          <a:spLocks noChangeArrowheads="1"/>
        </xdr:cNvSpPr>
      </xdr:nvSpPr>
      <xdr:spPr bwMode="auto">
        <a:xfrm>
          <a:off x="9525" y="0"/>
          <a:ext cx="4552950" cy="13335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DK" sz="1000" b="1" i="0" u="none" strike="noStrike" baseline="0">
              <a:solidFill>
                <a:srgbClr val="000000"/>
              </a:solidFill>
              <a:latin typeface="Arial"/>
              <a:cs typeface="Arial"/>
            </a:rPr>
            <a:t>Gevinst ved bedre produktivitet:</a:t>
          </a:r>
        </a:p>
        <a:p>
          <a:pPr algn="l" rtl="0">
            <a:defRPr sz="1000"/>
          </a:pPr>
          <a:r>
            <a:rPr lang="en-DK" sz="1000" b="0" i="0" u="none" strike="noStrike" baseline="0">
              <a:solidFill>
                <a:srgbClr val="000000"/>
              </a:solidFill>
              <a:latin typeface="Arial"/>
              <a:cs typeface="Arial"/>
            </a:rPr>
            <a:t>Gevinsten beregnes som: </a:t>
          </a:r>
        </a:p>
        <a:p>
          <a:pPr algn="l" rtl="0">
            <a:defRPr sz="1000"/>
          </a:pPr>
          <a:r>
            <a:rPr lang="en-DK" sz="1000" b="0" i="0" u="none" strike="noStrike" baseline="0">
              <a:solidFill>
                <a:srgbClr val="000000"/>
              </a:solidFill>
              <a:latin typeface="Arial"/>
              <a:cs typeface="Arial"/>
            </a:rPr>
            <a:t>(antal arbejdsdage i inddækningsperioden) x (gennemsnitligt fald i produktiviteten de dage hvor der produceres) : 100.</a:t>
          </a:r>
        </a:p>
        <a:p>
          <a:pPr algn="l" rtl="0">
            <a:defRPr sz="1000"/>
          </a:pPr>
          <a:endParaRPr lang="en-DK" sz="1000" b="0" i="0" u="none" strike="noStrike" baseline="0">
            <a:solidFill>
              <a:srgbClr val="000000"/>
            </a:solidFill>
            <a:latin typeface="Arial"/>
            <a:cs typeface="Arial"/>
          </a:endParaRPr>
        </a:p>
        <a:p>
          <a:pPr algn="l" rtl="0">
            <a:defRPr sz="1000"/>
          </a:pPr>
          <a:r>
            <a:rPr lang="en-DK" sz="1000" b="0" i="0" u="none" strike="noStrike" baseline="0">
              <a:solidFill>
                <a:srgbClr val="000000"/>
              </a:solidFill>
              <a:latin typeface="Arial"/>
              <a:cs typeface="Arial"/>
            </a:rPr>
            <a:t>Se de anvendte værdier nedenfor.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0.vml" /><Relationship Id="rId3"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DF75D-EEDF-4F51-AD09-0EAB2ED77BB6}">
  <dimension ref="A1:Y87"/>
  <sheetViews>
    <sheetView showRowColHeaders="0" workbookViewId="0" topLeftCell="A11">
      <selection activeCell="A23" sqref="A23:B23"/>
    </sheetView>
  </sheetViews>
  <sheetFormatPr defaultColWidth="9.140625" defaultRowHeight="15"/>
  <cols>
    <col min="1" max="1" width="15.7109375" style="0" customWidth="1"/>
  </cols>
  <sheetData>
    <row r="1" spans="1:25" ht="15">
      <c r="A1" s="4"/>
      <c r="B1" s="4"/>
      <c r="C1" s="4"/>
      <c r="D1" s="4"/>
      <c r="E1" s="4"/>
      <c r="F1" s="4"/>
      <c r="G1" s="4"/>
      <c r="H1" s="4"/>
      <c r="I1" s="4"/>
      <c r="J1" s="4"/>
      <c r="K1" s="4"/>
      <c r="L1" s="4"/>
      <c r="M1" s="4"/>
      <c r="N1" s="4"/>
      <c r="O1" s="4"/>
      <c r="P1" s="4"/>
      <c r="Q1" s="4"/>
      <c r="R1" s="4"/>
      <c r="S1" s="4"/>
      <c r="T1" s="4"/>
      <c r="U1" s="4"/>
      <c r="V1" s="4"/>
      <c r="W1" s="4"/>
      <c r="X1" s="4"/>
      <c r="Y1" s="4"/>
    </row>
    <row r="2" spans="1:25" ht="15">
      <c r="A2" s="4"/>
      <c r="B2" s="4"/>
      <c r="C2" s="4"/>
      <c r="D2" s="4"/>
      <c r="E2" s="4"/>
      <c r="F2" s="4"/>
      <c r="G2" s="4"/>
      <c r="H2" s="4"/>
      <c r="I2" s="4"/>
      <c r="J2" s="4"/>
      <c r="K2" s="4"/>
      <c r="L2" s="4"/>
      <c r="M2" s="4"/>
      <c r="N2" s="4"/>
      <c r="O2" s="4"/>
      <c r="P2" s="4"/>
      <c r="Q2" s="4"/>
      <c r="R2" s="4"/>
      <c r="S2" s="4"/>
      <c r="T2" s="4"/>
      <c r="U2" s="4"/>
      <c r="V2" s="4"/>
      <c r="W2" s="4"/>
      <c r="X2" s="4"/>
      <c r="Y2" s="4"/>
    </row>
    <row r="3" spans="1:25" ht="15">
      <c r="A3" s="4"/>
      <c r="B3" s="4"/>
      <c r="C3" s="4"/>
      <c r="D3" s="4"/>
      <c r="E3" s="4"/>
      <c r="F3" s="4"/>
      <c r="G3" s="4"/>
      <c r="H3" s="4"/>
      <c r="I3" s="4"/>
      <c r="J3" s="4"/>
      <c r="K3" s="4"/>
      <c r="L3" s="4"/>
      <c r="M3" s="4"/>
      <c r="N3" s="4"/>
      <c r="O3" s="4"/>
      <c r="P3" s="4"/>
      <c r="Q3" s="4"/>
      <c r="R3" s="4"/>
      <c r="S3" s="4"/>
      <c r="T3" s="4"/>
      <c r="U3" s="4"/>
      <c r="V3" s="4"/>
      <c r="W3" s="4"/>
      <c r="X3" s="4"/>
      <c r="Y3" s="4"/>
    </row>
    <row r="4" spans="1:25" ht="15">
      <c r="A4" s="4"/>
      <c r="B4" s="4"/>
      <c r="C4" s="4"/>
      <c r="D4" s="4"/>
      <c r="E4" s="4"/>
      <c r="F4" s="4"/>
      <c r="G4" s="4"/>
      <c r="H4" s="4"/>
      <c r="I4" s="4"/>
      <c r="J4" s="4"/>
      <c r="K4" s="4"/>
      <c r="L4" s="4"/>
      <c r="M4" s="4"/>
      <c r="N4" s="4"/>
      <c r="O4" s="4"/>
      <c r="P4" s="4"/>
      <c r="Q4" s="4"/>
      <c r="R4" s="4"/>
      <c r="S4" s="4"/>
      <c r="T4" s="4"/>
      <c r="U4" s="4"/>
      <c r="V4" s="4"/>
      <c r="W4" s="4"/>
      <c r="X4" s="4"/>
      <c r="Y4" s="4"/>
    </row>
    <row r="5" spans="1:25" ht="15">
      <c r="A5" s="4"/>
      <c r="B5" s="4"/>
      <c r="C5" s="4"/>
      <c r="D5" s="4"/>
      <c r="E5" s="4"/>
      <c r="F5" s="4"/>
      <c r="G5" s="4"/>
      <c r="H5" s="4"/>
      <c r="I5" s="4"/>
      <c r="J5" s="4"/>
      <c r="K5" s="4"/>
      <c r="L5" s="4"/>
      <c r="M5" s="4"/>
      <c r="N5" s="4"/>
      <c r="O5" s="4"/>
      <c r="P5" s="4"/>
      <c r="Q5" s="4"/>
      <c r="R5" s="4"/>
      <c r="S5" s="4"/>
      <c r="T5" s="4"/>
      <c r="U5" s="4"/>
      <c r="V5" s="4"/>
      <c r="W5" s="4"/>
      <c r="X5" s="4"/>
      <c r="Y5" s="4"/>
    </row>
    <row r="6" spans="1:25" ht="15">
      <c r="A6" s="4"/>
      <c r="B6" s="4"/>
      <c r="C6" s="4"/>
      <c r="D6" s="4"/>
      <c r="E6" s="4"/>
      <c r="F6" s="4"/>
      <c r="G6" s="4"/>
      <c r="H6" s="4"/>
      <c r="I6" s="4"/>
      <c r="J6" s="4"/>
      <c r="K6" s="4"/>
      <c r="L6" s="4"/>
      <c r="M6" s="4"/>
      <c r="N6" s="4"/>
      <c r="O6" s="4"/>
      <c r="P6" s="4"/>
      <c r="Q6" s="4"/>
      <c r="R6" s="4"/>
      <c r="S6" s="4"/>
      <c r="T6" s="4"/>
      <c r="U6" s="4"/>
      <c r="V6" s="4"/>
      <c r="W6" s="4"/>
      <c r="X6" s="4"/>
      <c r="Y6" s="4"/>
    </row>
    <row r="7" spans="1:25" ht="15">
      <c r="A7" s="4"/>
      <c r="B7" s="4"/>
      <c r="C7" s="4"/>
      <c r="D7" s="4"/>
      <c r="E7" s="4"/>
      <c r="F7" s="4"/>
      <c r="G7" s="4"/>
      <c r="H7" s="4"/>
      <c r="I7" s="4"/>
      <c r="J7" s="4"/>
      <c r="K7" s="4"/>
      <c r="L7" s="4"/>
      <c r="M7" s="4"/>
      <c r="N7" s="4"/>
      <c r="O7" s="4"/>
      <c r="P7" s="4"/>
      <c r="Q7" s="4"/>
      <c r="R7" s="4"/>
      <c r="S7" s="4"/>
      <c r="T7" s="4"/>
      <c r="U7" s="4"/>
      <c r="V7" s="4"/>
      <c r="W7" s="4"/>
      <c r="X7" s="4"/>
      <c r="Y7" s="4"/>
    </row>
    <row r="8" spans="1:25" ht="15">
      <c r="A8" s="4"/>
      <c r="B8" s="4"/>
      <c r="C8" s="4"/>
      <c r="D8" s="4"/>
      <c r="E8" s="4"/>
      <c r="F8" s="4"/>
      <c r="G8" s="4"/>
      <c r="H8" s="4"/>
      <c r="I8" s="4"/>
      <c r="J8" s="4"/>
      <c r="K8" s="4"/>
      <c r="L8" s="4"/>
      <c r="M8" s="4"/>
      <c r="N8" s="4"/>
      <c r="O8" s="4"/>
      <c r="P8" s="4"/>
      <c r="Q8" s="4"/>
      <c r="R8" s="4"/>
      <c r="S8" s="4"/>
      <c r="T8" s="4"/>
      <c r="U8" s="4"/>
      <c r="V8" s="4"/>
      <c r="W8" s="4"/>
      <c r="X8" s="4"/>
      <c r="Y8" s="4"/>
    </row>
    <row r="9" spans="1:25" ht="15">
      <c r="A9" s="4"/>
      <c r="B9" s="4"/>
      <c r="C9" s="4"/>
      <c r="D9" s="4"/>
      <c r="E9" s="4"/>
      <c r="F9" s="4"/>
      <c r="G9" s="4"/>
      <c r="H9" s="4"/>
      <c r="I9" s="4"/>
      <c r="J9" s="4"/>
      <c r="K9" s="4"/>
      <c r="L9" s="4"/>
      <c r="M9" s="4"/>
      <c r="N9" s="4"/>
      <c r="O9" s="4"/>
      <c r="P9" s="4"/>
      <c r="Q9" s="4"/>
      <c r="R9" s="4"/>
      <c r="S9" s="4"/>
      <c r="T9" s="4"/>
      <c r="U9" s="4"/>
      <c r="V9" s="4"/>
      <c r="W9" s="4"/>
      <c r="X9" s="4"/>
      <c r="Y9" s="4"/>
    </row>
    <row r="10" spans="1:25" ht="15">
      <c r="A10" s="4"/>
      <c r="B10" s="4"/>
      <c r="C10" s="4"/>
      <c r="D10" s="4"/>
      <c r="E10" s="4"/>
      <c r="F10" s="4"/>
      <c r="G10" s="4"/>
      <c r="H10" s="4"/>
      <c r="I10" s="4"/>
      <c r="J10" s="4"/>
      <c r="K10" s="4"/>
      <c r="L10" s="4"/>
      <c r="M10" s="4"/>
      <c r="N10" s="4"/>
      <c r="O10" s="4"/>
      <c r="P10" s="4"/>
      <c r="Q10" s="4"/>
      <c r="R10" s="4"/>
      <c r="S10" s="4"/>
      <c r="T10" s="4"/>
      <c r="U10" s="4"/>
      <c r="V10" s="4"/>
      <c r="W10" s="4"/>
      <c r="X10" s="4"/>
      <c r="Y10" s="4"/>
    </row>
    <row r="11" spans="1:25" ht="15">
      <c r="A11" s="4"/>
      <c r="B11" s="4"/>
      <c r="C11" s="4"/>
      <c r="D11" s="4"/>
      <c r="E11" s="4"/>
      <c r="F11" s="4"/>
      <c r="G11" s="4"/>
      <c r="H11" s="4"/>
      <c r="I11" s="4"/>
      <c r="J11" s="4"/>
      <c r="K11" s="4"/>
      <c r="L11" s="4"/>
      <c r="M11" s="4"/>
      <c r="N11" s="4"/>
      <c r="O11" s="4"/>
      <c r="P11" s="4"/>
      <c r="Q11" s="4"/>
      <c r="R11" s="4"/>
      <c r="S11" s="4"/>
      <c r="T11" s="4"/>
      <c r="U11" s="4"/>
      <c r="V11" s="4"/>
      <c r="W11" s="4"/>
      <c r="X11" s="4"/>
      <c r="Y11" s="4"/>
    </row>
    <row r="12" spans="1:25" ht="15">
      <c r="A12" s="4"/>
      <c r="B12" s="4"/>
      <c r="C12" s="4"/>
      <c r="D12" s="4"/>
      <c r="E12" s="4"/>
      <c r="F12" s="4"/>
      <c r="G12" s="4"/>
      <c r="H12" s="4"/>
      <c r="I12" s="4"/>
      <c r="J12" s="4"/>
      <c r="K12" s="4"/>
      <c r="L12" s="4"/>
      <c r="M12" s="4"/>
      <c r="N12" s="4"/>
      <c r="O12" s="4"/>
      <c r="P12" s="4"/>
      <c r="Q12" s="4"/>
      <c r="R12" s="4"/>
      <c r="S12" s="4"/>
      <c r="T12" s="4"/>
      <c r="U12" s="4"/>
      <c r="V12" s="4"/>
      <c r="W12" s="4"/>
      <c r="X12" s="4"/>
      <c r="Y12" s="4"/>
    </row>
    <row r="13" spans="1:25" ht="15">
      <c r="A13" s="4"/>
      <c r="B13" s="4"/>
      <c r="C13" s="4"/>
      <c r="D13" s="4"/>
      <c r="E13" s="4"/>
      <c r="F13" s="4"/>
      <c r="G13" s="4"/>
      <c r="H13" s="4"/>
      <c r="I13" s="4"/>
      <c r="J13" s="4"/>
      <c r="K13" s="4"/>
      <c r="L13" s="4"/>
      <c r="M13" s="4"/>
      <c r="N13" s="4"/>
      <c r="O13" s="4"/>
      <c r="P13" s="4"/>
      <c r="Q13" s="4"/>
      <c r="R13" s="4"/>
      <c r="S13" s="4"/>
      <c r="T13" s="4"/>
      <c r="U13" s="4"/>
      <c r="V13" s="4"/>
      <c r="W13" s="4"/>
      <c r="X13" s="4"/>
      <c r="Y13" s="4"/>
    </row>
    <row r="14" spans="1:25" ht="15">
      <c r="A14" s="4"/>
      <c r="B14" s="4"/>
      <c r="C14" s="4"/>
      <c r="D14" s="4"/>
      <c r="E14" s="4"/>
      <c r="F14" s="4"/>
      <c r="G14" s="4"/>
      <c r="H14" s="4"/>
      <c r="I14" s="4"/>
      <c r="J14" s="4"/>
      <c r="K14" s="4"/>
      <c r="L14" s="4"/>
      <c r="M14" s="4"/>
      <c r="N14" s="4"/>
      <c r="O14" s="4"/>
      <c r="P14" s="4"/>
      <c r="Q14" s="4"/>
      <c r="R14" s="4"/>
      <c r="S14" s="4"/>
      <c r="T14" s="4"/>
      <c r="U14" s="4"/>
      <c r="V14" s="4"/>
      <c r="W14" s="4"/>
      <c r="X14" s="4"/>
      <c r="Y14" s="4"/>
    </row>
    <row r="15" spans="1:25" ht="15">
      <c r="A15" s="4"/>
      <c r="B15" s="4"/>
      <c r="C15" s="4"/>
      <c r="D15" s="4"/>
      <c r="E15" s="4"/>
      <c r="F15" s="4"/>
      <c r="G15" s="4"/>
      <c r="H15" s="4"/>
      <c r="I15" s="4"/>
      <c r="J15" s="4"/>
      <c r="K15" s="4"/>
      <c r="L15" s="4"/>
      <c r="M15" s="4"/>
      <c r="N15" s="4"/>
      <c r="O15" s="4"/>
      <c r="P15" s="4"/>
      <c r="Q15" s="4"/>
      <c r="R15" s="4"/>
      <c r="S15" s="4"/>
      <c r="T15" s="4"/>
      <c r="U15" s="4"/>
      <c r="V15" s="4"/>
      <c r="W15" s="4"/>
      <c r="X15" s="4"/>
      <c r="Y15" s="4"/>
    </row>
    <row r="16" spans="1:25" ht="15">
      <c r="A16" s="4"/>
      <c r="B16" s="4"/>
      <c r="C16" s="4"/>
      <c r="D16" s="4"/>
      <c r="E16" s="4"/>
      <c r="F16" s="4"/>
      <c r="G16" s="4"/>
      <c r="H16" s="4"/>
      <c r="I16" s="4"/>
      <c r="J16" s="4"/>
      <c r="K16" s="4"/>
      <c r="L16" s="4"/>
      <c r="M16" s="4"/>
      <c r="N16" s="4"/>
      <c r="O16" s="4"/>
      <c r="P16" s="4"/>
      <c r="Q16" s="4"/>
      <c r="R16" s="4"/>
      <c r="S16" s="4"/>
      <c r="T16" s="4"/>
      <c r="U16" s="4"/>
      <c r="V16" s="4"/>
      <c r="W16" s="4"/>
      <c r="X16" s="4"/>
      <c r="Y16" s="4"/>
    </row>
    <row r="17" spans="1:25" ht="15">
      <c r="A17" s="4"/>
      <c r="B17" s="4"/>
      <c r="C17" s="4"/>
      <c r="D17" s="4"/>
      <c r="E17" s="4"/>
      <c r="F17" s="4"/>
      <c r="G17" s="4"/>
      <c r="H17" s="4"/>
      <c r="I17" s="4"/>
      <c r="J17" s="4"/>
      <c r="K17" s="4"/>
      <c r="L17" s="4"/>
      <c r="M17" s="4"/>
      <c r="N17" s="4"/>
      <c r="O17" s="4"/>
      <c r="P17" s="4"/>
      <c r="Q17" s="4"/>
      <c r="R17" s="4"/>
      <c r="S17" s="4"/>
      <c r="T17" s="4"/>
      <c r="U17" s="4"/>
      <c r="V17" s="4"/>
      <c r="W17" s="4"/>
      <c r="X17" s="4"/>
      <c r="Y17" s="4"/>
    </row>
    <row r="18" spans="1:25" ht="15">
      <c r="A18" s="4"/>
      <c r="B18" s="4"/>
      <c r="C18" s="4"/>
      <c r="D18" s="4"/>
      <c r="E18" s="4"/>
      <c r="F18" s="4"/>
      <c r="G18" s="4"/>
      <c r="H18" s="4"/>
      <c r="I18" s="4"/>
      <c r="J18" s="4"/>
      <c r="K18" s="4"/>
      <c r="L18" s="4"/>
      <c r="M18" s="4"/>
      <c r="N18" s="4"/>
      <c r="O18" s="4"/>
      <c r="P18" s="4"/>
      <c r="Q18" s="4"/>
      <c r="R18" s="4"/>
      <c r="S18" s="4"/>
      <c r="T18" s="4"/>
      <c r="U18" s="4"/>
      <c r="V18" s="4"/>
      <c r="W18" s="4"/>
      <c r="X18" s="4"/>
      <c r="Y18" s="4"/>
    </row>
    <row r="19" spans="1:25" ht="15">
      <c r="A19" s="4"/>
      <c r="B19" s="4"/>
      <c r="C19" s="4"/>
      <c r="D19" s="4"/>
      <c r="E19" s="4"/>
      <c r="F19" s="4"/>
      <c r="G19" s="4"/>
      <c r="H19" s="4"/>
      <c r="I19" s="4"/>
      <c r="J19" s="4"/>
      <c r="K19" s="4"/>
      <c r="L19" s="4"/>
      <c r="M19" s="4"/>
      <c r="N19" s="4"/>
      <c r="O19" s="4"/>
      <c r="P19" s="4"/>
      <c r="Q19" s="4"/>
      <c r="R19" s="4"/>
      <c r="S19" s="4"/>
      <c r="T19" s="4"/>
      <c r="U19" s="4"/>
      <c r="V19" s="4"/>
      <c r="W19" s="4"/>
      <c r="X19" s="4"/>
      <c r="Y19" s="4"/>
    </row>
    <row r="20" spans="1:25" ht="15">
      <c r="A20" s="4"/>
      <c r="B20" s="4"/>
      <c r="C20" s="4"/>
      <c r="D20" s="4"/>
      <c r="E20" s="4"/>
      <c r="F20" s="4"/>
      <c r="G20" s="4"/>
      <c r="H20" s="4"/>
      <c r="I20" s="4"/>
      <c r="J20" s="4"/>
      <c r="K20" s="4"/>
      <c r="L20" s="4"/>
      <c r="M20" s="4"/>
      <c r="N20" s="4"/>
      <c r="O20" s="4"/>
      <c r="P20" s="4"/>
      <c r="Q20" s="4"/>
      <c r="R20" s="4"/>
      <c r="S20" s="4"/>
      <c r="T20" s="4"/>
      <c r="U20" s="4"/>
      <c r="V20" s="4"/>
      <c r="W20" s="4"/>
      <c r="X20" s="4"/>
      <c r="Y20" s="4"/>
    </row>
    <row r="21" spans="1:25" ht="15">
      <c r="A21" s="4"/>
      <c r="B21" s="4"/>
      <c r="C21" s="4"/>
      <c r="D21" s="4"/>
      <c r="E21" s="4"/>
      <c r="F21" s="4"/>
      <c r="G21" s="4"/>
      <c r="H21" s="4"/>
      <c r="I21" s="4"/>
      <c r="J21" s="4"/>
      <c r="K21" s="4"/>
      <c r="L21" s="4"/>
      <c r="M21" s="4"/>
      <c r="N21" s="4"/>
      <c r="O21" s="4"/>
      <c r="P21" s="4"/>
      <c r="Q21" s="4"/>
      <c r="R21" s="4"/>
      <c r="S21" s="4"/>
      <c r="T21" s="4"/>
      <c r="U21" s="4"/>
      <c r="V21" s="4"/>
      <c r="W21" s="4"/>
      <c r="X21" s="4"/>
      <c r="Y21" s="4"/>
    </row>
    <row r="22" spans="1:25" ht="15">
      <c r="A22" s="4" t="s">
        <v>0</v>
      </c>
      <c r="B22" s="4"/>
      <c r="C22" s="4"/>
      <c r="D22" s="4"/>
      <c r="E22" s="4"/>
      <c r="F22" s="4"/>
      <c r="G22" s="4"/>
      <c r="H22" s="4"/>
      <c r="I22" s="4"/>
      <c r="J22" s="4"/>
      <c r="K22" s="4"/>
      <c r="L22" s="4"/>
      <c r="M22" s="4"/>
      <c r="N22" s="4"/>
      <c r="O22" s="4"/>
      <c r="P22" s="4"/>
      <c r="Q22" s="4"/>
      <c r="R22" s="4"/>
      <c r="S22" s="4"/>
      <c r="T22" s="4"/>
      <c r="U22" s="4"/>
      <c r="V22" s="4"/>
      <c r="W22" s="4"/>
      <c r="X22" s="4"/>
      <c r="Y22" s="4"/>
    </row>
    <row r="23" spans="1:25" ht="15.6">
      <c r="A23" s="238" t="s">
        <v>1</v>
      </c>
      <c r="B23" s="238"/>
      <c r="C23" s="4"/>
      <c r="D23" s="4"/>
      <c r="E23" s="4"/>
      <c r="F23" s="4"/>
      <c r="G23" s="4"/>
      <c r="H23" s="4"/>
      <c r="I23" s="4"/>
      <c r="J23" s="4"/>
      <c r="K23" s="4"/>
      <c r="L23" s="4"/>
      <c r="M23" s="4"/>
      <c r="N23" s="4"/>
      <c r="O23" s="4"/>
      <c r="P23" s="4"/>
      <c r="Q23" s="4"/>
      <c r="R23" s="4"/>
      <c r="S23" s="4"/>
      <c r="T23" s="4"/>
      <c r="U23" s="4"/>
      <c r="V23" s="4"/>
      <c r="W23" s="4"/>
      <c r="X23" s="4"/>
      <c r="Y23" s="4"/>
    </row>
    <row r="24" spans="1:25" ht="15.6">
      <c r="A24" s="238" t="s">
        <v>2</v>
      </c>
      <c r="B24" s="238"/>
      <c r="C24" s="4"/>
      <c r="D24" s="4"/>
      <c r="E24" s="4"/>
      <c r="F24" s="4"/>
      <c r="G24" s="4"/>
      <c r="H24" s="4"/>
      <c r="I24" s="4"/>
      <c r="J24" s="4"/>
      <c r="K24" s="4"/>
      <c r="L24" s="4"/>
      <c r="M24" s="4"/>
      <c r="N24" s="4"/>
      <c r="O24" s="4"/>
      <c r="P24" s="4"/>
      <c r="Q24" s="4"/>
      <c r="R24" s="4"/>
      <c r="S24" s="4"/>
      <c r="T24" s="4"/>
      <c r="U24" s="4"/>
      <c r="V24" s="4"/>
      <c r="W24" s="4"/>
      <c r="X24" s="4"/>
      <c r="Y24" s="4"/>
    </row>
    <row r="25" spans="1:25" ht="15.6">
      <c r="A25" s="236" t="s">
        <v>3</v>
      </c>
      <c r="B25" s="237"/>
      <c r="C25" s="4"/>
      <c r="D25" s="4"/>
      <c r="E25" s="4"/>
      <c r="F25" s="4"/>
      <c r="G25" s="4"/>
      <c r="H25" s="4"/>
      <c r="I25" s="4"/>
      <c r="J25" s="4"/>
      <c r="K25" s="4"/>
      <c r="L25" s="4"/>
      <c r="M25" s="4"/>
      <c r="N25" s="4"/>
      <c r="O25" s="4"/>
      <c r="P25" s="4"/>
      <c r="Q25" s="4"/>
      <c r="R25" s="4"/>
      <c r="S25" s="4"/>
      <c r="T25" s="4"/>
      <c r="U25" s="4"/>
      <c r="V25" s="4"/>
      <c r="W25" s="4"/>
      <c r="X25" s="4"/>
      <c r="Y25" s="4"/>
    </row>
    <row r="26" spans="1:25" ht="15">
      <c r="A26" s="4"/>
      <c r="B26" s="4"/>
      <c r="C26" s="4"/>
      <c r="D26" s="4"/>
      <c r="E26" s="4"/>
      <c r="F26" s="4"/>
      <c r="G26" s="4"/>
      <c r="H26" s="4"/>
      <c r="I26" s="4"/>
      <c r="J26" s="4"/>
      <c r="K26" s="4"/>
      <c r="L26" s="4"/>
      <c r="M26" s="4"/>
      <c r="N26" s="4"/>
      <c r="O26" s="4"/>
      <c r="P26" s="4"/>
      <c r="Q26" s="4"/>
      <c r="R26" s="4"/>
      <c r="S26" s="4"/>
      <c r="T26" s="4"/>
      <c r="U26" s="4"/>
      <c r="V26" s="4"/>
      <c r="W26" s="4"/>
      <c r="X26" s="4"/>
      <c r="Y26" s="4"/>
    </row>
    <row r="27" spans="1:25" ht="15">
      <c r="A27" s="4"/>
      <c r="B27" s="4"/>
      <c r="C27" s="4"/>
      <c r="D27" s="4"/>
      <c r="E27" s="4"/>
      <c r="F27" s="4"/>
      <c r="G27" s="4"/>
      <c r="H27" s="4"/>
      <c r="I27" s="4"/>
      <c r="J27" s="4"/>
      <c r="K27" s="4"/>
      <c r="L27" s="4"/>
      <c r="M27" s="4"/>
      <c r="N27" s="4"/>
      <c r="O27" s="4"/>
      <c r="P27" s="4"/>
      <c r="Q27" s="4"/>
      <c r="R27" s="4"/>
      <c r="S27" s="4"/>
      <c r="T27" s="4"/>
      <c r="U27" s="4"/>
      <c r="V27" s="4"/>
      <c r="W27" s="4"/>
      <c r="X27" s="4"/>
      <c r="Y27" s="4"/>
    </row>
    <row r="28" spans="1:25" ht="15">
      <c r="A28" s="4"/>
      <c r="B28" s="4"/>
      <c r="C28" s="4"/>
      <c r="D28" s="4"/>
      <c r="E28" s="4"/>
      <c r="F28" s="4"/>
      <c r="G28" s="4"/>
      <c r="H28" s="4"/>
      <c r="I28" s="4"/>
      <c r="J28" s="4"/>
      <c r="K28" s="4"/>
      <c r="L28" s="4"/>
      <c r="M28" s="4"/>
      <c r="N28" s="4"/>
      <c r="O28" s="4"/>
      <c r="P28" s="4"/>
      <c r="Q28" s="4"/>
      <c r="R28" s="4"/>
      <c r="S28" s="4"/>
      <c r="T28" s="4"/>
      <c r="U28" s="4"/>
      <c r="V28" s="4"/>
      <c r="W28" s="4"/>
      <c r="X28" s="4"/>
      <c r="Y28" s="4"/>
    </row>
    <row r="29" spans="1:25" ht="15">
      <c r="A29" s="4"/>
      <c r="B29" s="4"/>
      <c r="C29" s="4"/>
      <c r="D29" s="4"/>
      <c r="E29" s="4"/>
      <c r="F29" s="4"/>
      <c r="G29" s="4"/>
      <c r="H29" s="4"/>
      <c r="I29" s="4"/>
      <c r="J29" s="4"/>
      <c r="K29" s="4"/>
      <c r="L29" s="4"/>
      <c r="M29" s="4"/>
      <c r="N29" s="4"/>
      <c r="O29" s="4"/>
      <c r="P29" s="4"/>
      <c r="Q29" s="4"/>
      <c r="R29" s="4"/>
      <c r="S29" s="4"/>
      <c r="T29" s="4"/>
      <c r="U29" s="4"/>
      <c r="V29" s="4"/>
      <c r="W29" s="4"/>
      <c r="X29" s="4"/>
      <c r="Y29" s="4"/>
    </row>
    <row r="30" spans="1:25" ht="15">
      <c r="A30" s="4"/>
      <c r="B30" s="4"/>
      <c r="C30" s="4"/>
      <c r="D30" s="4"/>
      <c r="E30" s="4"/>
      <c r="F30" s="4"/>
      <c r="G30" s="4"/>
      <c r="H30" s="4"/>
      <c r="I30" s="4"/>
      <c r="J30" s="4"/>
      <c r="K30" s="4"/>
      <c r="L30" s="4"/>
      <c r="M30" s="4"/>
      <c r="N30" s="4"/>
      <c r="O30" s="4"/>
      <c r="P30" s="4"/>
      <c r="Q30" s="4"/>
      <c r="R30" s="4"/>
      <c r="S30" s="4"/>
      <c r="T30" s="4"/>
      <c r="U30" s="4"/>
      <c r="V30" s="4"/>
      <c r="W30" s="4"/>
      <c r="X30" s="4"/>
      <c r="Y30" s="4"/>
    </row>
    <row r="31" spans="1:25" ht="15">
      <c r="A31" s="4"/>
      <c r="B31" s="4"/>
      <c r="C31" s="4"/>
      <c r="D31" s="4"/>
      <c r="E31" s="4"/>
      <c r="F31" s="4"/>
      <c r="G31" s="4"/>
      <c r="H31" s="4"/>
      <c r="I31" s="4"/>
      <c r="J31" s="4"/>
      <c r="K31" s="4"/>
      <c r="L31" s="4"/>
      <c r="M31" s="4"/>
      <c r="N31" s="4"/>
      <c r="O31" s="4"/>
      <c r="P31" s="4"/>
      <c r="Q31" s="4"/>
      <c r="R31" s="4"/>
      <c r="S31" s="4"/>
      <c r="T31" s="4"/>
      <c r="U31" s="4"/>
      <c r="V31" s="4"/>
      <c r="W31" s="4"/>
      <c r="X31" s="4"/>
      <c r="Y31" s="4"/>
    </row>
    <row r="32" spans="1:25" ht="15">
      <c r="A32" s="4"/>
      <c r="B32" s="4"/>
      <c r="C32" s="4"/>
      <c r="D32" s="4"/>
      <c r="E32" s="4"/>
      <c r="F32" s="4"/>
      <c r="G32" s="4"/>
      <c r="H32" s="4"/>
      <c r="I32" s="4"/>
      <c r="J32" s="4"/>
      <c r="K32" s="4"/>
      <c r="L32" s="4"/>
      <c r="M32" s="4"/>
      <c r="N32" s="4"/>
      <c r="O32" s="4"/>
      <c r="P32" s="4"/>
      <c r="Q32" s="4"/>
      <c r="R32" s="4"/>
      <c r="S32" s="4"/>
      <c r="T32" s="4"/>
      <c r="U32" s="4"/>
      <c r="V32" s="4"/>
      <c r="W32" s="4"/>
      <c r="X32" s="4"/>
      <c r="Y32" s="4"/>
    </row>
    <row r="33" spans="1:25" ht="15">
      <c r="A33" s="4"/>
      <c r="B33" s="4"/>
      <c r="C33" s="4"/>
      <c r="D33" s="4"/>
      <c r="E33" s="4"/>
      <c r="F33" s="4"/>
      <c r="G33" s="4"/>
      <c r="H33" s="4"/>
      <c r="I33" s="4"/>
      <c r="J33" s="4"/>
      <c r="K33" s="4"/>
      <c r="L33" s="4"/>
      <c r="M33" s="4"/>
      <c r="N33" s="4"/>
      <c r="O33" s="4"/>
      <c r="P33" s="4"/>
      <c r="Q33" s="4"/>
      <c r="R33" s="4"/>
      <c r="S33" s="4"/>
      <c r="T33" s="4"/>
      <c r="U33" s="4"/>
      <c r="V33" s="4"/>
      <c r="W33" s="4"/>
      <c r="X33" s="4"/>
      <c r="Y33" s="4"/>
    </row>
    <row r="34" spans="1:25" ht="15">
      <c r="A34" s="4"/>
      <c r="B34" s="4"/>
      <c r="C34" s="4"/>
      <c r="D34" s="4"/>
      <c r="E34" s="4"/>
      <c r="F34" s="4"/>
      <c r="G34" s="4"/>
      <c r="H34" s="4"/>
      <c r="I34" s="4"/>
      <c r="J34" s="4"/>
      <c r="K34" s="4"/>
      <c r="L34" s="4"/>
      <c r="M34" s="4"/>
      <c r="N34" s="4"/>
      <c r="O34" s="4"/>
      <c r="P34" s="4"/>
      <c r="Q34" s="4"/>
      <c r="R34" s="4"/>
      <c r="S34" s="4"/>
      <c r="T34" s="4"/>
      <c r="U34" s="4"/>
      <c r="V34" s="4"/>
      <c r="W34" s="4"/>
      <c r="X34" s="4"/>
      <c r="Y34" s="4"/>
    </row>
    <row r="35" spans="1:25" ht="15">
      <c r="A35" s="4"/>
      <c r="B35" s="4"/>
      <c r="C35" s="4"/>
      <c r="D35" s="4"/>
      <c r="E35" s="4"/>
      <c r="F35" s="4"/>
      <c r="G35" s="4"/>
      <c r="H35" s="4"/>
      <c r="I35" s="4"/>
      <c r="J35" s="4"/>
      <c r="K35" s="4"/>
      <c r="L35" s="4"/>
      <c r="M35" s="4"/>
      <c r="N35" s="4"/>
      <c r="O35" s="4"/>
      <c r="P35" s="4"/>
      <c r="Q35" s="4"/>
      <c r="R35" s="4"/>
      <c r="S35" s="4"/>
      <c r="T35" s="4"/>
      <c r="U35" s="4"/>
      <c r="V35" s="4"/>
      <c r="W35" s="4"/>
      <c r="X35" s="4"/>
      <c r="Y35" s="4"/>
    </row>
    <row r="87" ht="15">
      <c r="I87" s="137" t="s">
        <v>4</v>
      </c>
    </row>
  </sheetData>
  <sheetProtection algorithmName="SHA-512" hashValue="mmjUPSoggiJXZjIyHfLJIMw1CiIu1NfBzgygvFyv1536stJlNzd4/5FuHc72gr8OQLgfsuyuX6mE4OSlaXa+yA==" saltValue="GJJ90oDlOwBmc/xcx1P5ig==" spinCount="100000" sheet="1" objects="1" scenarios="1"/>
  <mergeCells count="2">
    <mergeCell ref="A23:B23"/>
    <mergeCell ref="A24:B24"/>
  </mergeCells>
  <hyperlinks>
    <hyperlink ref="A23" location="Overslag!A3" display="Overslagsmodel"/>
    <hyperlink ref="A24" location="Hjælpemodel!A3" display="Model med hjælpeværdier"/>
    <hyperlink ref="A25" location="'ho-model'!A1" display="Hovedmodel"/>
    <hyperlink ref="I87" location="Forside!A1" display="Tilbage til forside"/>
    <hyperlink ref="A24:B24" location="'hj-model'!A3" display="Model med hjælpeværdier"/>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FD8E-42AB-43A3-9DDC-A6170A0EA594}">
  <dimension ref="A1:AB74"/>
  <sheetViews>
    <sheetView workbookViewId="0" topLeftCell="A1">
      <selection activeCell="N24" sqref="N24:P24"/>
    </sheetView>
  </sheetViews>
  <sheetFormatPr defaultColWidth="9.140625" defaultRowHeight="15"/>
  <cols>
    <col min="1" max="9" width="7.8515625" style="0" customWidth="1"/>
    <col min="10" max="10" width="10.7109375" style="0" customWidth="1"/>
    <col min="11" max="12" width="7.8515625" style="0" customWidth="1"/>
    <col min="13" max="13" width="5.7109375" style="0" customWidth="1"/>
    <col min="15" max="15" width="10.7109375" style="0" customWidth="1"/>
    <col min="16" max="16" width="2.7109375" style="0" customWidth="1"/>
  </cols>
  <sheetData>
    <row r="1" spans="1:28" ht="15">
      <c r="A1" s="49"/>
      <c r="B1" s="49"/>
      <c r="C1" s="49"/>
      <c r="D1" s="49"/>
      <c r="E1" s="49"/>
      <c r="F1" s="49"/>
      <c r="G1" s="49"/>
      <c r="H1" s="49"/>
      <c r="I1" s="49"/>
      <c r="J1" s="49"/>
      <c r="K1" s="49"/>
      <c r="L1" s="49"/>
      <c r="N1" s="4"/>
      <c r="O1" s="4"/>
      <c r="P1" s="4"/>
      <c r="Q1" s="4"/>
      <c r="R1" s="4"/>
      <c r="S1" s="4"/>
      <c r="T1" s="4"/>
      <c r="U1" s="4"/>
      <c r="V1" s="4"/>
      <c r="W1" s="4"/>
      <c r="X1" s="4"/>
      <c r="Y1" s="4"/>
      <c r="Z1" s="4"/>
      <c r="AA1" s="4"/>
      <c r="AB1" s="4"/>
    </row>
    <row r="2" spans="1:28" ht="15">
      <c r="A2" s="49"/>
      <c r="B2" s="49"/>
      <c r="C2" s="49"/>
      <c r="D2" s="49"/>
      <c r="E2" s="49"/>
      <c r="F2" s="49"/>
      <c r="G2" s="49"/>
      <c r="H2" s="49"/>
      <c r="I2" s="49"/>
      <c r="J2" s="49"/>
      <c r="K2" s="49"/>
      <c r="L2" s="49"/>
      <c r="N2" s="4"/>
      <c r="O2" s="4"/>
      <c r="P2" s="4"/>
      <c r="Q2" s="4"/>
      <c r="R2" s="4"/>
      <c r="S2" s="4"/>
      <c r="T2" s="4"/>
      <c r="U2" s="4"/>
      <c r="V2" s="4"/>
      <c r="W2" s="4"/>
      <c r="X2" s="4"/>
      <c r="Y2" s="4"/>
      <c r="Z2" s="4"/>
      <c r="AA2" s="4"/>
      <c r="AB2" s="4"/>
    </row>
    <row r="3" spans="1:28" ht="15">
      <c r="A3" s="49"/>
      <c r="B3" s="49"/>
      <c r="C3" s="49"/>
      <c r="D3" s="49"/>
      <c r="E3" s="49"/>
      <c r="F3" s="49"/>
      <c r="G3" s="49"/>
      <c r="H3" s="49"/>
      <c r="I3" s="49"/>
      <c r="J3" s="49"/>
      <c r="K3" s="49"/>
      <c r="L3" s="49"/>
      <c r="N3" s="4"/>
      <c r="O3" s="4"/>
      <c r="P3" s="4"/>
      <c r="Q3" s="4"/>
      <c r="R3" s="4"/>
      <c r="S3" s="4"/>
      <c r="T3" s="4"/>
      <c r="U3" s="4"/>
      <c r="V3" s="4"/>
      <c r="W3" s="4"/>
      <c r="X3" s="4"/>
      <c r="Y3" s="4"/>
      <c r="Z3" s="4"/>
      <c r="AA3" s="4"/>
      <c r="AB3" s="4"/>
    </row>
    <row r="4" spans="1:28" ht="15">
      <c r="A4" s="49"/>
      <c r="B4" s="49"/>
      <c r="C4" s="49"/>
      <c r="D4" s="49"/>
      <c r="E4" s="49"/>
      <c r="F4" s="49"/>
      <c r="G4" s="49"/>
      <c r="H4" s="49"/>
      <c r="I4" s="49"/>
      <c r="J4" s="49"/>
      <c r="K4" s="49"/>
      <c r="L4" s="49"/>
      <c r="N4" s="4"/>
      <c r="O4" s="4"/>
      <c r="P4" s="4"/>
      <c r="Q4" s="4"/>
      <c r="R4" s="4"/>
      <c r="S4" s="4"/>
      <c r="T4" s="4"/>
      <c r="U4" s="4"/>
      <c r="V4" s="4"/>
      <c r="W4" s="4"/>
      <c r="X4" s="4"/>
      <c r="Y4" s="4"/>
      <c r="Z4" s="4"/>
      <c r="AA4" s="4"/>
      <c r="AB4" s="4"/>
    </row>
    <row r="5" spans="1:28" ht="15">
      <c r="A5" s="49"/>
      <c r="B5" s="49"/>
      <c r="C5" s="49"/>
      <c r="D5" s="49"/>
      <c r="E5" s="49"/>
      <c r="F5" s="49"/>
      <c r="G5" s="49"/>
      <c r="H5" s="49"/>
      <c r="I5" s="49"/>
      <c r="J5" s="49"/>
      <c r="K5" s="49"/>
      <c r="L5" s="49"/>
      <c r="N5" s="4"/>
      <c r="O5" s="4"/>
      <c r="P5" s="4"/>
      <c r="Q5" s="4"/>
      <c r="R5" s="4"/>
      <c r="S5" s="4"/>
      <c r="T5" s="4"/>
      <c r="U5" s="4"/>
      <c r="V5" s="4"/>
      <c r="W5" s="4"/>
      <c r="X5" s="4"/>
      <c r="Y5" s="4"/>
      <c r="Z5" s="4"/>
      <c r="AA5" s="4"/>
      <c r="AB5" s="4"/>
    </row>
    <row r="6" spans="1:28" ht="15">
      <c r="A6" s="49"/>
      <c r="B6" s="49"/>
      <c r="C6" s="49"/>
      <c r="D6" s="49"/>
      <c r="E6" s="49"/>
      <c r="F6" s="49"/>
      <c r="G6" s="49"/>
      <c r="H6" s="49"/>
      <c r="I6" s="49"/>
      <c r="J6" s="49"/>
      <c r="K6" s="49"/>
      <c r="L6" s="49"/>
      <c r="N6" s="4"/>
      <c r="O6" s="4"/>
      <c r="P6" s="4"/>
      <c r="Q6" s="4"/>
      <c r="R6" s="4"/>
      <c r="S6" s="4"/>
      <c r="T6" s="4"/>
      <c r="U6" s="4"/>
      <c r="V6" s="4"/>
      <c r="W6" s="4"/>
      <c r="X6" s="4"/>
      <c r="Y6" s="4"/>
      <c r="Z6" s="4"/>
      <c r="AA6" s="4"/>
      <c r="AB6" s="4"/>
    </row>
    <row r="7" spans="1:28" ht="15">
      <c r="A7" s="49"/>
      <c r="B7" s="49"/>
      <c r="C7" s="49"/>
      <c r="D7" s="49"/>
      <c r="E7" s="49"/>
      <c r="F7" s="49"/>
      <c r="G7" s="49"/>
      <c r="H7" s="49"/>
      <c r="I7" s="49"/>
      <c r="J7" s="49"/>
      <c r="K7" s="49"/>
      <c r="L7" s="49"/>
      <c r="N7" s="4"/>
      <c r="O7" s="4"/>
      <c r="P7" s="4"/>
      <c r="Q7" s="4"/>
      <c r="R7" s="4"/>
      <c r="S7" s="4"/>
      <c r="T7" s="4"/>
      <c r="U7" s="4"/>
      <c r="V7" s="4"/>
      <c r="W7" s="4"/>
      <c r="X7" s="4"/>
      <c r="Y7" s="4"/>
      <c r="Z7" s="4"/>
      <c r="AA7" s="4"/>
      <c r="AB7" s="4"/>
    </row>
    <row r="8" spans="1:28" ht="15">
      <c r="A8" s="49"/>
      <c r="B8" s="49"/>
      <c r="C8" s="49"/>
      <c r="D8" s="49"/>
      <c r="E8" s="49"/>
      <c r="F8" s="49"/>
      <c r="G8" s="49"/>
      <c r="H8" s="49"/>
      <c r="I8" s="49"/>
      <c r="J8" s="49"/>
      <c r="K8" s="49"/>
      <c r="L8" s="49"/>
      <c r="N8" s="4"/>
      <c r="O8" s="4"/>
      <c r="P8" s="4"/>
      <c r="Q8" s="4"/>
      <c r="R8" s="4"/>
      <c r="S8" s="4"/>
      <c r="T8" s="4"/>
      <c r="U8" s="4"/>
      <c r="V8" s="4"/>
      <c r="W8" s="4"/>
      <c r="X8" s="4"/>
      <c r="Y8" s="4"/>
      <c r="Z8" s="4"/>
      <c r="AA8" s="4"/>
      <c r="AB8" s="4"/>
    </row>
    <row r="9" spans="14:28" ht="15">
      <c r="N9" s="4"/>
      <c r="O9" s="4"/>
      <c r="P9" s="4"/>
      <c r="Q9" s="4"/>
      <c r="R9" s="4"/>
      <c r="S9" s="4"/>
      <c r="T9" s="4"/>
      <c r="U9" s="4"/>
      <c r="V9" s="4"/>
      <c r="W9" s="4"/>
      <c r="X9" s="4"/>
      <c r="Y9" s="4"/>
      <c r="Z9" s="4"/>
      <c r="AA9" s="4"/>
      <c r="AB9" s="4"/>
    </row>
    <row r="10" spans="14:28" ht="15">
      <c r="N10" s="4"/>
      <c r="O10" s="4"/>
      <c r="P10" s="4"/>
      <c r="Q10" s="4"/>
      <c r="R10" s="4"/>
      <c r="S10" s="4"/>
      <c r="T10" s="4"/>
      <c r="U10" s="4"/>
      <c r="V10" s="4"/>
      <c r="W10" s="4"/>
      <c r="X10" s="4"/>
      <c r="Y10" s="4"/>
      <c r="Z10" s="4"/>
      <c r="AA10" s="4"/>
      <c r="AB10" s="4"/>
    </row>
    <row r="11" spans="1:28" ht="15.6">
      <c r="A11" s="162" t="s">
        <v>163</v>
      </c>
      <c r="B11" s="162" t="s">
        <v>164</v>
      </c>
      <c r="C11" s="162" t="s">
        <v>165</v>
      </c>
      <c r="D11" s="163" t="s">
        <v>166</v>
      </c>
      <c r="E11" s="163" t="s">
        <v>167</v>
      </c>
      <c r="F11" s="163" t="s">
        <v>168</v>
      </c>
      <c r="G11" s="163" t="s">
        <v>169</v>
      </c>
      <c r="H11" s="163" t="s">
        <v>170</v>
      </c>
      <c r="I11" s="163" t="s">
        <v>171</v>
      </c>
      <c r="J11" s="163" t="s">
        <v>172</v>
      </c>
      <c r="K11" s="162" t="s">
        <v>173</v>
      </c>
      <c r="L11" s="162" t="s">
        <v>174</v>
      </c>
      <c r="N11" s="4"/>
      <c r="O11" s="4"/>
      <c r="P11" s="4"/>
      <c r="Q11" s="4"/>
      <c r="R11" s="4"/>
      <c r="S11" s="4"/>
      <c r="T11" s="4"/>
      <c r="U11" s="4"/>
      <c r="V11" s="4"/>
      <c r="W11" s="4"/>
      <c r="X11" s="4"/>
      <c r="Y11" s="4"/>
      <c r="Z11" s="4"/>
      <c r="AA11" s="4"/>
      <c r="AB11" s="4"/>
    </row>
    <row r="12" spans="1:28" ht="15.6">
      <c r="A12" s="162">
        <v>65</v>
      </c>
      <c r="B12" s="162">
        <v>50</v>
      </c>
      <c r="C12" s="162">
        <v>46</v>
      </c>
      <c r="D12" s="163">
        <v>39</v>
      </c>
      <c r="E12" s="163">
        <v>47</v>
      </c>
      <c r="F12" s="163">
        <v>64</v>
      </c>
      <c r="G12" s="163">
        <v>66</v>
      </c>
      <c r="H12" s="163">
        <v>81</v>
      </c>
      <c r="I12" s="163">
        <v>75</v>
      </c>
      <c r="J12" s="163">
        <v>83</v>
      </c>
      <c r="K12" s="162">
        <v>70</v>
      </c>
      <c r="L12" s="162">
        <v>71</v>
      </c>
      <c r="N12" s="4"/>
      <c r="O12" s="4"/>
      <c r="P12" s="4"/>
      <c r="Q12" s="4"/>
      <c r="R12" s="4"/>
      <c r="S12" s="4"/>
      <c r="T12" s="4"/>
      <c r="U12" s="4"/>
      <c r="V12" s="4"/>
      <c r="W12" s="4"/>
      <c r="X12" s="4"/>
      <c r="Y12" s="4"/>
      <c r="Z12" s="4"/>
      <c r="AA12" s="4"/>
      <c r="AB12" s="4"/>
    </row>
    <row r="13" spans="14:28" ht="15">
      <c r="N13" s="4"/>
      <c r="O13" s="4"/>
      <c r="P13" s="4"/>
      <c r="Q13" s="4"/>
      <c r="R13" s="4"/>
      <c r="S13" s="4"/>
      <c r="T13" s="4"/>
      <c r="U13" s="4"/>
      <c r="V13" s="4"/>
      <c r="W13" s="4"/>
      <c r="X13" s="4"/>
      <c r="Y13" s="4"/>
      <c r="Z13" s="4"/>
      <c r="AA13" s="4"/>
      <c r="AB13" s="4"/>
    </row>
    <row r="14" spans="14:28" ht="15">
      <c r="N14" s="4"/>
      <c r="O14" s="4"/>
      <c r="P14" s="4"/>
      <c r="Q14" s="4"/>
      <c r="R14" s="4"/>
      <c r="S14" s="4"/>
      <c r="T14" s="4"/>
      <c r="U14" s="4"/>
      <c r="V14" s="4"/>
      <c r="W14" s="4"/>
      <c r="X14" s="4"/>
      <c r="Y14" s="4"/>
      <c r="Z14" s="4"/>
      <c r="AA14" s="4"/>
      <c r="AB14" s="4"/>
    </row>
    <row r="15" spans="14:28" ht="15">
      <c r="N15" s="4"/>
      <c r="O15" s="4"/>
      <c r="P15" s="4"/>
      <c r="Q15" s="4"/>
      <c r="R15" s="4"/>
      <c r="S15" s="4"/>
      <c r="T15" s="4"/>
      <c r="U15" s="4"/>
      <c r="V15" s="4"/>
      <c r="W15" s="4"/>
      <c r="X15" s="4"/>
      <c r="Y15" s="4"/>
      <c r="Z15" s="4"/>
      <c r="AA15" s="4"/>
      <c r="AB15" s="4"/>
    </row>
    <row r="16" spans="14:28" ht="15">
      <c r="N16" s="4"/>
      <c r="O16" s="4"/>
      <c r="P16" s="4"/>
      <c r="Q16" s="4"/>
      <c r="R16" s="4"/>
      <c r="S16" s="4"/>
      <c r="T16" s="4"/>
      <c r="U16" s="4"/>
      <c r="V16" s="4"/>
      <c r="W16" s="4"/>
      <c r="X16" s="4"/>
      <c r="Y16" s="4"/>
      <c r="Z16" s="4"/>
      <c r="AA16" s="4"/>
      <c r="AB16" s="4"/>
    </row>
    <row r="17" spans="14:28" ht="15">
      <c r="N17" s="4"/>
      <c r="O17" s="4"/>
      <c r="P17" s="4"/>
      <c r="Q17" s="4"/>
      <c r="R17" s="4"/>
      <c r="S17" s="4"/>
      <c r="T17" s="4"/>
      <c r="U17" s="4"/>
      <c r="V17" s="4"/>
      <c r="W17" s="4"/>
      <c r="X17" s="4"/>
      <c r="Y17" s="4"/>
      <c r="Z17" s="4"/>
      <c r="AA17" s="4"/>
      <c r="AB17" s="4"/>
    </row>
    <row r="18" spans="14:28" ht="15">
      <c r="N18" s="4"/>
      <c r="O18" s="4"/>
      <c r="P18" s="4"/>
      <c r="Q18" s="4"/>
      <c r="R18" s="4"/>
      <c r="S18" s="4"/>
      <c r="T18" s="4"/>
      <c r="U18" s="4"/>
      <c r="V18" s="4"/>
      <c r="W18" s="4"/>
      <c r="X18" s="4"/>
      <c r="Y18" s="4"/>
      <c r="Z18" s="4"/>
      <c r="AA18" s="4"/>
      <c r="AB18" s="4"/>
    </row>
    <row r="19" spans="14:28" ht="15">
      <c r="N19" s="4"/>
      <c r="O19" s="4"/>
      <c r="P19" s="4"/>
      <c r="Q19" s="4"/>
      <c r="R19" s="4"/>
      <c r="S19" s="4"/>
      <c r="T19" s="4"/>
      <c r="U19" s="4"/>
      <c r="V19" s="4"/>
      <c r="W19" s="4"/>
      <c r="X19" s="4"/>
      <c r="Y19" s="4"/>
      <c r="Z19" s="4"/>
      <c r="AA19" s="4"/>
      <c r="AB19" s="4"/>
    </row>
    <row r="20" spans="14:28" ht="15">
      <c r="N20" s="4"/>
      <c r="O20" s="4"/>
      <c r="P20" s="4"/>
      <c r="Q20" s="4"/>
      <c r="R20" s="4"/>
      <c r="S20" s="4"/>
      <c r="T20" s="4"/>
      <c r="U20" s="4"/>
      <c r="V20" s="4"/>
      <c r="W20" s="4"/>
      <c r="X20" s="4"/>
      <c r="Y20" s="4"/>
      <c r="Z20" s="4"/>
      <c r="AA20" s="4"/>
      <c r="AB20" s="4"/>
    </row>
    <row r="21" spans="1:28" ht="15">
      <c r="A21" s="49"/>
      <c r="N21" s="4"/>
      <c r="O21" s="4"/>
      <c r="P21" s="4"/>
      <c r="Q21" s="4"/>
      <c r="R21" s="4"/>
      <c r="S21" s="4"/>
      <c r="T21" s="4"/>
      <c r="U21" s="4"/>
      <c r="V21" s="4"/>
      <c r="W21" s="4"/>
      <c r="X21" s="4"/>
      <c r="Y21" s="4"/>
      <c r="Z21" s="4"/>
      <c r="AA21" s="4"/>
      <c r="AB21" s="4"/>
    </row>
    <row r="22" spans="1:28" ht="15">
      <c r="A22" s="49"/>
      <c r="N22" s="4"/>
      <c r="O22" s="4"/>
      <c r="P22" s="4"/>
      <c r="Q22" s="4"/>
      <c r="R22" s="4"/>
      <c r="S22" s="4"/>
      <c r="T22" s="4"/>
      <c r="U22" s="4"/>
      <c r="V22" s="4"/>
      <c r="W22" s="4"/>
      <c r="X22" s="4"/>
      <c r="Y22" s="4"/>
      <c r="Z22" s="4"/>
      <c r="AA22" s="4"/>
      <c r="AB22" s="4"/>
    </row>
    <row r="23" spans="1:28" ht="15">
      <c r="A23" s="49"/>
      <c r="N23" s="4"/>
      <c r="O23" s="4"/>
      <c r="P23" s="4"/>
      <c r="Q23" s="4"/>
      <c r="R23" s="4"/>
      <c r="S23" s="4"/>
      <c r="T23" s="4"/>
      <c r="U23" s="4"/>
      <c r="V23" s="4"/>
      <c r="W23" s="4"/>
      <c r="X23" s="4"/>
      <c r="Y23" s="4"/>
      <c r="Z23" s="4"/>
      <c r="AA23" s="4"/>
      <c r="AB23" s="4"/>
    </row>
    <row r="24" spans="1:28" ht="15">
      <c r="A24" s="49"/>
      <c r="N24" s="255" t="s">
        <v>158</v>
      </c>
      <c r="O24" s="268"/>
      <c r="P24" s="268"/>
      <c r="Q24" s="4"/>
      <c r="R24" s="4"/>
      <c r="S24" s="4"/>
      <c r="T24" s="4"/>
      <c r="U24" s="4"/>
      <c r="V24" s="4"/>
      <c r="W24" s="4"/>
      <c r="X24" s="4"/>
      <c r="Y24" s="4"/>
      <c r="Z24" s="4"/>
      <c r="AA24" s="4"/>
      <c r="AB24" s="4"/>
    </row>
    <row r="25" spans="1:28" ht="15">
      <c r="A25" s="49"/>
      <c r="N25" s="4"/>
      <c r="O25" s="4"/>
      <c r="P25" s="4"/>
      <c r="Q25" s="4"/>
      <c r="R25" s="4"/>
      <c r="S25" s="4"/>
      <c r="T25" s="4"/>
      <c r="U25" s="4"/>
      <c r="V25" s="4"/>
      <c r="W25" s="4"/>
      <c r="X25" s="4"/>
      <c r="Y25" s="4"/>
      <c r="Z25" s="4"/>
      <c r="AA25" s="4"/>
      <c r="AB25" s="4"/>
    </row>
    <row r="26" spans="14:28" ht="15">
      <c r="N26" s="4"/>
      <c r="O26" s="4"/>
      <c r="P26" s="4"/>
      <c r="Q26" s="4"/>
      <c r="R26" s="4"/>
      <c r="S26" s="4"/>
      <c r="T26" s="4"/>
      <c r="U26" s="4"/>
      <c r="V26" s="4"/>
      <c r="W26" s="4"/>
      <c r="X26" s="4"/>
      <c r="Y26" s="4"/>
      <c r="Z26" s="4"/>
      <c r="AA26" s="4"/>
      <c r="AB26" s="4"/>
    </row>
    <row r="27" spans="14:28" ht="15">
      <c r="N27" s="4"/>
      <c r="O27" s="4"/>
      <c r="P27" s="4"/>
      <c r="Q27" s="4"/>
      <c r="R27" s="4"/>
      <c r="S27" s="4"/>
      <c r="T27" s="4"/>
      <c r="U27" s="4"/>
      <c r="V27" s="4"/>
      <c r="W27" s="4"/>
      <c r="X27" s="4"/>
      <c r="Y27" s="4"/>
      <c r="Z27" s="4"/>
      <c r="AA27" s="4"/>
      <c r="AB27" s="4"/>
    </row>
    <row r="28" spans="1:28" ht="15">
      <c r="A28" s="62" t="s">
        <v>175</v>
      </c>
      <c r="N28" s="4"/>
      <c r="O28" s="4"/>
      <c r="P28" s="4"/>
      <c r="Q28" s="4"/>
      <c r="R28" s="4"/>
      <c r="S28" s="4"/>
      <c r="T28" s="4"/>
      <c r="U28" s="4"/>
      <c r="V28" s="4"/>
      <c r="W28" s="4"/>
      <c r="X28" s="4"/>
      <c r="Y28" s="4"/>
      <c r="Z28" s="4"/>
      <c r="AA28" s="4"/>
      <c r="AB28" s="4"/>
    </row>
    <row r="29" spans="1:28" ht="15">
      <c r="A29" s="50" t="s">
        <v>176</v>
      </c>
      <c r="B29" s="50"/>
      <c r="C29" s="50" t="s">
        <v>177</v>
      </c>
      <c r="D29" s="50"/>
      <c r="E29" s="50" t="s">
        <v>178</v>
      </c>
      <c r="F29" s="50"/>
      <c r="G29" s="50" t="s">
        <v>14</v>
      </c>
      <c r="H29" s="164"/>
      <c r="I29" s="50"/>
      <c r="J29" s="50"/>
      <c r="N29" s="4"/>
      <c r="O29" s="4"/>
      <c r="P29" s="4"/>
      <c r="Q29" s="4"/>
      <c r="R29" s="4"/>
      <c r="S29" s="4"/>
      <c r="T29" s="4"/>
      <c r="U29" s="4"/>
      <c r="V29" s="4"/>
      <c r="W29" s="4"/>
      <c r="X29" s="4"/>
      <c r="Y29" s="4"/>
      <c r="Z29" s="4"/>
      <c r="AA29" s="4"/>
      <c r="AB29" s="4"/>
    </row>
    <row r="30" spans="1:28" ht="15">
      <c r="A30" s="165">
        <f>'hj-model'!D13</f>
        <v>0</v>
      </c>
      <c r="B30" s="111" t="s">
        <v>179</v>
      </c>
      <c r="C30" s="165">
        <f>'hj-model'!D14</f>
        <v>0</v>
      </c>
      <c r="D30" s="111" t="s">
        <v>179</v>
      </c>
      <c r="E30" s="166">
        <v>61</v>
      </c>
      <c r="F30" s="111" t="s">
        <v>179</v>
      </c>
      <c r="G30" s="165">
        <v>1</v>
      </c>
      <c r="H30" s="111" t="s">
        <v>180</v>
      </c>
      <c r="I30" s="269">
        <f>A30*C30*E30*G30</f>
        <v>0</v>
      </c>
      <c r="J30" s="270"/>
      <c r="K30" s="110" t="s">
        <v>14</v>
      </c>
      <c r="N30" s="4"/>
      <c r="O30" s="4"/>
      <c r="P30" s="4"/>
      <c r="Q30" s="4"/>
      <c r="R30" s="4"/>
      <c r="S30" s="4"/>
      <c r="T30" s="4"/>
      <c r="U30" s="4"/>
      <c r="V30" s="4"/>
      <c r="W30" s="4"/>
      <c r="X30" s="4"/>
      <c r="Y30" s="4"/>
      <c r="Z30" s="4"/>
      <c r="AA30" s="4"/>
      <c r="AB30" s="4"/>
    </row>
    <row r="31" spans="14:28" ht="15">
      <c r="N31" s="4"/>
      <c r="O31" s="4"/>
      <c r="P31" s="4"/>
      <c r="Q31" s="4"/>
      <c r="R31" s="4"/>
      <c r="S31" s="4"/>
      <c r="T31" s="4"/>
      <c r="U31" s="4"/>
      <c r="V31" s="4"/>
      <c r="W31" s="4"/>
      <c r="X31" s="4"/>
      <c r="Y31" s="4"/>
      <c r="Z31" s="4"/>
      <c r="AA31" s="4"/>
      <c r="AB31" s="4"/>
    </row>
    <row r="32" spans="1:28" ht="15">
      <c r="A32" s="12"/>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5">
      <c r="A33" s="12"/>
      <c r="B33" s="4"/>
      <c r="C33" s="4"/>
      <c r="D33" s="167"/>
      <c r="E33" s="12"/>
      <c r="F33" s="4"/>
      <c r="G33" s="4"/>
      <c r="H33" s="4"/>
      <c r="I33" s="4"/>
      <c r="J33" s="4"/>
      <c r="K33" s="4"/>
      <c r="L33" s="4"/>
      <c r="M33" s="4"/>
      <c r="N33" s="4"/>
      <c r="O33" s="4"/>
      <c r="P33" s="4"/>
      <c r="Q33" s="4"/>
      <c r="R33" s="4"/>
      <c r="S33" s="4"/>
      <c r="T33" s="4"/>
      <c r="U33" s="4"/>
      <c r="V33" s="4"/>
      <c r="W33" s="4"/>
      <c r="X33" s="4"/>
      <c r="Y33" s="4"/>
      <c r="Z33" s="4"/>
      <c r="AA33" s="4"/>
      <c r="AB33" s="4"/>
    </row>
    <row r="34" spans="1:28"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sheetData>
  <sheetProtection algorithmName="SHA-512" hashValue="DGL9sBjxwE1aIbkN+WArAwQvc47R5VJT7XaPfguB1R4ittGjUHsQlk+RVs7SGpH9ea0DwDSQqRvQ2ngjVUPXFA==" saltValue="oecKMqU8HnA68xo1zI+rGg==" spinCount="100000" sheet="1" objects="1" scenarios="1"/>
  <mergeCells count="2">
    <mergeCell ref="N24:P24"/>
    <mergeCell ref="I30:J30"/>
  </mergeCells>
  <hyperlinks>
    <hyperlink ref="N24" location="Hjælpemodel!D34" display="Tilbage til hjælpemodel"/>
    <hyperlink ref="N24:P24" location="'hj-model'!D34" display="Tilbage til hjælpemodel"/>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4370E-D135-481E-8F26-46552B567E42}">
  <dimension ref="A1:W81"/>
  <sheetViews>
    <sheetView workbookViewId="0" topLeftCell="A14">
      <selection activeCell="B7" sqref="B1:B1048576"/>
    </sheetView>
  </sheetViews>
  <sheetFormatPr defaultColWidth="9.140625" defaultRowHeight="15"/>
  <cols>
    <col min="1" max="1" width="55.7109375" style="0" customWidth="1"/>
    <col min="2" max="4" width="10.421875" style="0" bestFit="1" customWidth="1"/>
  </cols>
  <sheetData>
    <row r="1" spans="6:23" ht="15">
      <c r="F1" s="4"/>
      <c r="G1" s="4"/>
      <c r="H1" s="4"/>
      <c r="I1" s="4"/>
      <c r="J1" s="4"/>
      <c r="K1" s="4"/>
      <c r="L1" s="4"/>
      <c r="M1" s="4"/>
      <c r="N1" s="4"/>
      <c r="O1" s="4"/>
      <c r="P1" s="4"/>
      <c r="Q1" s="4"/>
      <c r="R1" s="4"/>
      <c r="S1" s="4"/>
      <c r="T1" s="4"/>
      <c r="U1" s="4"/>
      <c r="V1" s="4"/>
      <c r="W1" s="4"/>
    </row>
    <row r="2" spans="6:23" ht="15">
      <c r="F2" s="4"/>
      <c r="G2" s="4"/>
      <c r="H2" s="4"/>
      <c r="I2" s="4"/>
      <c r="J2" s="4"/>
      <c r="K2" s="4"/>
      <c r="L2" s="4"/>
      <c r="M2" s="4"/>
      <c r="N2" s="4"/>
      <c r="O2" s="4"/>
      <c r="P2" s="4"/>
      <c r="Q2" s="4"/>
      <c r="R2" s="4"/>
      <c r="S2" s="4"/>
      <c r="T2" s="4"/>
      <c r="U2" s="4"/>
      <c r="V2" s="4"/>
      <c r="W2" s="4"/>
    </row>
    <row r="3" spans="6:23" ht="15">
      <c r="F3" s="4"/>
      <c r="G3" s="4"/>
      <c r="H3" s="4"/>
      <c r="I3" s="4"/>
      <c r="J3" s="4"/>
      <c r="K3" s="4"/>
      <c r="L3" s="4"/>
      <c r="M3" s="4"/>
      <c r="N3" s="4"/>
      <c r="O3" s="4"/>
      <c r="P3" s="4"/>
      <c r="Q3" s="4"/>
      <c r="R3" s="4"/>
      <c r="S3" s="4"/>
      <c r="T3" s="4"/>
      <c r="U3" s="4"/>
      <c r="V3" s="4"/>
      <c r="W3" s="4"/>
    </row>
    <row r="4" spans="6:23" ht="15">
      <c r="F4" s="4"/>
      <c r="G4" s="4"/>
      <c r="H4" s="4"/>
      <c r="I4" s="4"/>
      <c r="J4" s="4"/>
      <c r="K4" s="4"/>
      <c r="L4" s="4"/>
      <c r="M4" s="4"/>
      <c r="N4" s="4"/>
      <c r="O4" s="4"/>
      <c r="P4" s="4"/>
      <c r="Q4" s="4"/>
      <c r="R4" s="4"/>
      <c r="S4" s="4"/>
      <c r="T4" s="4"/>
      <c r="U4" s="4"/>
      <c r="V4" s="4"/>
      <c r="W4" s="4"/>
    </row>
    <row r="5" spans="6:23" ht="15">
      <c r="F5" s="4"/>
      <c r="G5" s="4"/>
      <c r="H5" s="4"/>
      <c r="I5" s="4"/>
      <c r="J5" s="4"/>
      <c r="K5" s="4"/>
      <c r="L5" s="4"/>
      <c r="M5" s="4"/>
      <c r="N5" s="4"/>
      <c r="O5" s="4"/>
      <c r="P5" s="4"/>
      <c r="Q5" s="4"/>
      <c r="R5" s="4"/>
      <c r="S5" s="4"/>
      <c r="T5" s="4"/>
      <c r="U5" s="4"/>
      <c r="V5" s="4"/>
      <c r="W5" s="4"/>
    </row>
    <row r="6" spans="6:23" ht="15">
      <c r="F6" s="4"/>
      <c r="G6" s="4"/>
      <c r="H6" s="4"/>
      <c r="I6" s="4"/>
      <c r="J6" s="4"/>
      <c r="K6" s="4"/>
      <c r="L6" s="4"/>
      <c r="M6" s="4"/>
      <c r="N6" s="4"/>
      <c r="O6" s="4"/>
      <c r="P6" s="4"/>
      <c r="Q6" s="4"/>
      <c r="R6" s="4"/>
      <c r="S6" s="4"/>
      <c r="T6" s="4"/>
      <c r="U6" s="4"/>
      <c r="V6" s="4"/>
      <c r="W6" s="4"/>
    </row>
    <row r="7" spans="6:23" ht="15">
      <c r="F7" s="4"/>
      <c r="G7" s="4"/>
      <c r="H7" s="4"/>
      <c r="I7" s="4"/>
      <c r="J7" s="4"/>
      <c r="K7" s="4"/>
      <c r="L7" s="4"/>
      <c r="M7" s="4"/>
      <c r="N7" s="4"/>
      <c r="O7" s="4"/>
      <c r="P7" s="4"/>
      <c r="Q7" s="4"/>
      <c r="R7" s="4"/>
      <c r="S7" s="4"/>
      <c r="T7" s="4"/>
      <c r="U7" s="4"/>
      <c r="V7" s="4"/>
      <c r="W7" s="4"/>
    </row>
    <row r="8" spans="1:23" ht="15">
      <c r="A8" s="107" t="s">
        <v>23</v>
      </c>
      <c r="B8" s="108">
        <f>'hj-model'!D13</f>
        <v>0</v>
      </c>
      <c r="C8" s="109" t="s">
        <v>24</v>
      </c>
      <c r="F8" s="4"/>
      <c r="G8" s="4"/>
      <c r="H8" s="4"/>
      <c r="I8" s="4"/>
      <c r="J8" s="4"/>
      <c r="K8" s="4"/>
      <c r="L8" s="4"/>
      <c r="M8" s="4"/>
      <c r="N8" s="4"/>
      <c r="O8" s="4"/>
      <c r="P8" s="4"/>
      <c r="Q8" s="4"/>
      <c r="R8" s="4"/>
      <c r="S8" s="4"/>
      <c r="T8" s="4"/>
      <c r="U8" s="4"/>
      <c r="V8" s="4"/>
      <c r="W8" s="4"/>
    </row>
    <row r="9" spans="1:23" ht="15">
      <c r="A9" s="107" t="s">
        <v>25</v>
      </c>
      <c r="B9" s="108">
        <f>'hj-model'!D14</f>
        <v>0</v>
      </c>
      <c r="C9" s="109" t="s">
        <v>24</v>
      </c>
      <c r="F9" s="4"/>
      <c r="G9" s="4"/>
      <c r="H9" s="4"/>
      <c r="I9" s="4"/>
      <c r="J9" s="4"/>
      <c r="K9" s="4"/>
      <c r="L9" s="4"/>
      <c r="M9" s="4"/>
      <c r="N9" s="4"/>
      <c r="O9" s="4"/>
      <c r="P9" s="4"/>
      <c r="Q9" s="4"/>
      <c r="R9" s="4"/>
      <c r="S9" s="4"/>
      <c r="T9" s="4"/>
      <c r="U9" s="4"/>
      <c r="V9" s="4"/>
      <c r="W9" s="4"/>
    </row>
    <row r="10" spans="1:23" ht="15">
      <c r="A10" s="107" t="s">
        <v>26</v>
      </c>
      <c r="B10" s="108">
        <f>'hj-model'!D15</f>
        <v>0</v>
      </c>
      <c r="C10" s="109" t="s">
        <v>24</v>
      </c>
      <c r="F10" s="4"/>
      <c r="G10" s="4"/>
      <c r="H10" s="4"/>
      <c r="I10" s="4"/>
      <c r="J10" s="4"/>
      <c r="K10" s="4"/>
      <c r="L10" s="4"/>
      <c r="M10" s="4"/>
      <c r="N10" s="4"/>
      <c r="O10" s="4"/>
      <c r="P10" s="4"/>
      <c r="Q10" s="4"/>
      <c r="R10" s="4"/>
      <c r="S10" s="4"/>
      <c r="T10" s="4"/>
      <c r="U10" s="4"/>
      <c r="V10" s="4"/>
      <c r="W10" s="4"/>
    </row>
    <row r="11" spans="1:23" ht="15">
      <c r="A11" s="107" t="s">
        <v>27</v>
      </c>
      <c r="B11" s="108">
        <f>'hj-model'!D16</f>
        <v>0</v>
      </c>
      <c r="C11" s="109" t="s">
        <v>28</v>
      </c>
      <c r="F11" s="4"/>
      <c r="G11" s="4"/>
      <c r="H11" s="4"/>
      <c r="I11" s="4"/>
      <c r="J11" s="4"/>
      <c r="K11" s="4"/>
      <c r="L11" s="4"/>
      <c r="M11" s="4"/>
      <c r="N11" s="4"/>
      <c r="O11" s="4"/>
      <c r="P11" s="4"/>
      <c r="Q11" s="4"/>
      <c r="R11" s="4"/>
      <c r="S11" s="4"/>
      <c r="T11" s="4"/>
      <c r="U11" s="4"/>
      <c r="V11" s="4"/>
      <c r="W11" s="4"/>
    </row>
    <row r="12" spans="2:23" ht="15">
      <c r="B12" s="50"/>
      <c r="C12" s="50"/>
      <c r="F12" s="4"/>
      <c r="G12" s="4"/>
      <c r="H12" s="4"/>
      <c r="I12" s="4"/>
      <c r="J12" s="4"/>
      <c r="K12" s="4"/>
      <c r="L12" s="4"/>
      <c r="M12" s="4"/>
      <c r="N12" s="4"/>
      <c r="O12" s="4"/>
      <c r="P12" s="4"/>
      <c r="Q12" s="4"/>
      <c r="R12" s="4"/>
      <c r="S12" s="4"/>
      <c r="T12" s="4"/>
      <c r="U12" s="4"/>
      <c r="V12" s="4"/>
      <c r="W12" s="4"/>
    </row>
    <row r="13" spans="1:23" ht="15">
      <c r="A13" s="62" t="s">
        <v>124</v>
      </c>
      <c r="B13" s="50"/>
      <c r="C13" s="50"/>
      <c r="F13" s="4"/>
      <c r="G13" s="4"/>
      <c r="H13" s="4"/>
      <c r="I13" s="4"/>
      <c r="J13" s="4"/>
      <c r="K13" s="4"/>
      <c r="L13" s="4"/>
      <c r="M13" s="4"/>
      <c r="N13" s="4"/>
      <c r="O13" s="4"/>
      <c r="P13" s="4"/>
      <c r="Q13" s="4"/>
      <c r="R13" s="4"/>
      <c r="S13" s="4"/>
      <c r="T13" s="4"/>
      <c r="U13" s="4"/>
      <c r="V13" s="4"/>
      <c r="W13" s="4"/>
    </row>
    <row r="14" spans="1:23" ht="15">
      <c r="A14" s="110" t="s">
        <v>125</v>
      </c>
      <c r="B14" s="111" t="s">
        <v>126</v>
      </c>
      <c r="C14" s="111" t="s">
        <v>127</v>
      </c>
      <c r="D14" s="111" t="s">
        <v>181</v>
      </c>
      <c r="F14" s="4"/>
      <c r="G14" s="4"/>
      <c r="H14" s="4"/>
      <c r="I14" s="4"/>
      <c r="J14" s="4"/>
      <c r="K14" s="4"/>
      <c r="L14" s="4"/>
      <c r="M14" s="4"/>
      <c r="N14" s="4"/>
      <c r="O14" s="4"/>
      <c r="P14" s="4"/>
      <c r="Q14" s="4"/>
      <c r="R14" s="4"/>
      <c r="S14" s="4"/>
      <c r="T14" s="4"/>
      <c r="U14" s="4"/>
      <c r="V14" s="4"/>
      <c r="W14" s="4"/>
    </row>
    <row r="15" spans="1:23" ht="16.15">
      <c r="A15" s="112" t="s">
        <v>129</v>
      </c>
      <c r="B15" s="111">
        <v>255</v>
      </c>
      <c r="C15" s="111">
        <v>278</v>
      </c>
      <c r="D15" s="111">
        <v>300</v>
      </c>
      <c r="F15" s="4"/>
      <c r="G15" s="4"/>
      <c r="H15" s="4"/>
      <c r="I15" s="4"/>
      <c r="J15" s="4"/>
      <c r="K15" s="4"/>
      <c r="L15" s="4"/>
      <c r="M15" s="4"/>
      <c r="N15" s="4"/>
      <c r="O15" s="4"/>
      <c r="P15" s="4"/>
      <c r="Q15" s="4"/>
      <c r="R15" s="4"/>
      <c r="S15" s="4"/>
      <c r="T15" s="4"/>
      <c r="U15" s="4"/>
      <c r="V15" s="4"/>
      <c r="W15" s="4"/>
    </row>
    <row r="16" spans="1:23" ht="15">
      <c r="A16" s="107" t="s">
        <v>130</v>
      </c>
      <c r="B16" s="111">
        <v>130</v>
      </c>
      <c r="C16" s="111">
        <v>130</v>
      </c>
      <c r="D16" s="111">
        <v>130</v>
      </c>
      <c r="F16" s="4"/>
      <c r="G16" s="4"/>
      <c r="H16" s="4"/>
      <c r="I16" s="4"/>
      <c r="J16" s="4"/>
      <c r="K16" s="4"/>
      <c r="L16" s="4"/>
      <c r="M16" s="4"/>
      <c r="N16" s="4"/>
      <c r="O16" s="4"/>
      <c r="P16" s="4"/>
      <c r="Q16" s="4"/>
      <c r="R16" s="4"/>
      <c r="S16" s="4"/>
      <c r="T16" s="4"/>
      <c r="U16" s="4"/>
      <c r="V16" s="4"/>
      <c r="W16" s="4"/>
    </row>
    <row r="17" spans="1:23" ht="15">
      <c r="A17" s="107" t="s">
        <v>131</v>
      </c>
      <c r="B17" s="111">
        <v>2.5</v>
      </c>
      <c r="C17" s="111">
        <v>3</v>
      </c>
      <c r="D17" s="111">
        <v>3.5</v>
      </c>
      <c r="F17" s="4"/>
      <c r="G17" s="4"/>
      <c r="H17" s="4"/>
      <c r="I17" s="4"/>
      <c r="J17" s="4"/>
      <c r="K17" s="4"/>
      <c r="L17" s="4"/>
      <c r="M17" s="4"/>
      <c r="N17" s="4"/>
      <c r="O17" s="4"/>
      <c r="P17" s="4"/>
      <c r="Q17" s="4"/>
      <c r="R17" s="4"/>
      <c r="S17" s="4"/>
      <c r="T17" s="4"/>
      <c r="U17" s="4"/>
      <c r="V17" s="4"/>
      <c r="W17" s="4"/>
    </row>
    <row r="18" spans="1:23" ht="15">
      <c r="A18" s="112" t="s">
        <v>132</v>
      </c>
      <c r="B18" s="111">
        <v>65</v>
      </c>
      <c r="C18" s="111">
        <v>65</v>
      </c>
      <c r="D18" s="111">
        <v>65</v>
      </c>
      <c r="F18" s="4"/>
      <c r="G18" s="4"/>
      <c r="H18" s="4"/>
      <c r="I18" s="4"/>
      <c r="J18" s="4"/>
      <c r="K18" s="4"/>
      <c r="L18" s="4"/>
      <c r="M18" s="4"/>
      <c r="N18" s="4"/>
      <c r="O18" s="4"/>
      <c r="P18" s="4"/>
      <c r="Q18" s="4"/>
      <c r="R18" s="4"/>
      <c r="S18" s="4"/>
      <c r="T18" s="4"/>
      <c r="U18" s="4"/>
      <c r="V18" s="4"/>
      <c r="W18" s="4"/>
    </row>
    <row r="19" spans="1:23" ht="15">
      <c r="A19" s="113"/>
      <c r="B19" s="50"/>
      <c r="C19" s="50"/>
      <c r="D19" s="50"/>
      <c r="F19" s="4"/>
      <c r="G19" s="4"/>
      <c r="H19" s="4"/>
      <c r="I19" s="4"/>
      <c r="J19" s="4"/>
      <c r="K19" s="4"/>
      <c r="L19" s="4"/>
      <c r="M19" s="4"/>
      <c r="N19" s="4"/>
      <c r="O19" s="4"/>
      <c r="P19" s="4"/>
      <c r="Q19" s="4"/>
      <c r="R19" s="4"/>
      <c r="S19" s="4"/>
      <c r="T19" s="4"/>
      <c r="U19" s="4"/>
      <c r="V19" s="4"/>
      <c r="W19" s="4"/>
    </row>
    <row r="20" spans="1:23" ht="15">
      <c r="A20" s="110" t="s">
        <v>133</v>
      </c>
      <c r="B20" s="111" t="s">
        <v>126</v>
      </c>
      <c r="C20" s="111" t="s">
        <v>127</v>
      </c>
      <c r="D20" s="111" t="s">
        <v>181</v>
      </c>
      <c r="F20" s="4"/>
      <c r="G20" s="4"/>
      <c r="H20" s="4"/>
      <c r="I20" s="4"/>
      <c r="J20" s="4"/>
      <c r="K20" s="4"/>
      <c r="L20" s="4"/>
      <c r="M20" s="4"/>
      <c r="N20" s="4"/>
      <c r="O20" s="4"/>
      <c r="P20" s="4"/>
      <c r="Q20" s="4"/>
      <c r="R20" s="4"/>
      <c r="S20" s="4"/>
      <c r="T20" s="4"/>
      <c r="U20" s="4"/>
      <c r="V20" s="4"/>
      <c r="W20" s="4"/>
    </row>
    <row r="21" spans="1:23" ht="15">
      <c r="A21" s="107" t="s">
        <v>134</v>
      </c>
      <c r="B21" s="111">
        <v>50</v>
      </c>
      <c r="C21" s="111">
        <v>54</v>
      </c>
      <c r="D21" s="111">
        <v>58</v>
      </c>
      <c r="F21" s="4"/>
      <c r="G21" s="4"/>
      <c r="H21" s="4"/>
      <c r="I21" s="4"/>
      <c r="J21" s="4"/>
      <c r="K21" s="4"/>
      <c r="L21" s="4"/>
      <c r="M21" s="4"/>
      <c r="N21" s="4"/>
      <c r="O21" s="4"/>
      <c r="P21" s="4"/>
      <c r="Q21" s="4"/>
      <c r="R21" s="4"/>
      <c r="S21" s="4"/>
      <c r="T21" s="4"/>
      <c r="U21" s="4"/>
      <c r="V21" s="4"/>
      <c r="W21" s="4"/>
    </row>
    <row r="22" spans="1:23" ht="15">
      <c r="A22" s="107" t="s">
        <v>135</v>
      </c>
      <c r="B22" s="111">
        <v>0.6</v>
      </c>
      <c r="C22" s="111">
        <v>0.6</v>
      </c>
      <c r="D22" s="111">
        <v>0.6</v>
      </c>
      <c r="F22" s="4"/>
      <c r="G22" s="4"/>
      <c r="H22" s="4"/>
      <c r="I22" s="4"/>
      <c r="J22" s="4"/>
      <c r="K22" s="4"/>
      <c r="L22" s="4"/>
      <c r="M22" s="4"/>
      <c r="N22" s="4"/>
      <c r="O22" s="4"/>
      <c r="P22" s="4"/>
      <c r="Q22" s="4"/>
      <c r="R22" s="4"/>
      <c r="S22" s="4"/>
      <c r="T22" s="4"/>
      <c r="U22" s="4"/>
      <c r="V22" s="4"/>
      <c r="W22" s="4"/>
    </row>
    <row r="23" spans="1:23" ht="15">
      <c r="A23" s="112" t="s">
        <v>182</v>
      </c>
      <c r="B23" s="111">
        <v>1.5</v>
      </c>
      <c r="C23" s="111">
        <v>1.7</v>
      </c>
      <c r="D23" s="111">
        <v>1.9</v>
      </c>
      <c r="F23" s="4"/>
      <c r="G23" s="4"/>
      <c r="H23" s="4"/>
      <c r="I23" s="4"/>
      <c r="J23" s="4"/>
      <c r="K23" s="4"/>
      <c r="L23" s="4"/>
      <c r="M23" s="4"/>
      <c r="N23" s="4"/>
      <c r="O23" s="4"/>
      <c r="P23" s="4"/>
      <c r="Q23" s="4"/>
      <c r="R23" s="4"/>
      <c r="S23" s="4"/>
      <c r="T23" s="4"/>
      <c r="U23" s="4"/>
      <c r="V23" s="4"/>
      <c r="W23" s="4"/>
    </row>
    <row r="24" spans="2:23" ht="15">
      <c r="B24" s="50"/>
      <c r="D24" s="50"/>
      <c r="F24" s="4"/>
      <c r="G24" s="4"/>
      <c r="H24" s="4"/>
      <c r="I24" s="4"/>
      <c r="J24" s="4"/>
      <c r="K24" s="4"/>
      <c r="L24" s="4"/>
      <c r="M24" s="4"/>
      <c r="N24" s="4"/>
      <c r="O24" s="4"/>
      <c r="P24" s="4"/>
      <c r="Q24" s="4"/>
      <c r="R24" s="4"/>
      <c r="S24" s="4"/>
      <c r="T24" s="4"/>
      <c r="U24" s="4"/>
      <c r="V24" s="4"/>
      <c r="W24" s="4"/>
    </row>
    <row r="25" spans="1:23" ht="15">
      <c r="A25" s="62" t="s">
        <v>137</v>
      </c>
      <c r="B25" s="50"/>
      <c r="D25" s="50"/>
      <c r="F25" s="255" t="s">
        <v>158</v>
      </c>
      <c r="G25" s="267"/>
      <c r="H25" s="267"/>
      <c r="I25" s="4"/>
      <c r="J25" s="4"/>
      <c r="K25" s="4"/>
      <c r="L25" s="4"/>
      <c r="M25" s="4"/>
      <c r="N25" s="4"/>
      <c r="O25" s="4"/>
      <c r="P25" s="4"/>
      <c r="Q25" s="4"/>
      <c r="R25" s="4"/>
      <c r="S25" s="4"/>
      <c r="T25" s="4"/>
      <c r="U25" s="4"/>
      <c r="V25" s="4"/>
      <c r="W25" s="4"/>
    </row>
    <row r="26" spans="1:23" ht="15">
      <c r="A26" s="110" t="s">
        <v>138</v>
      </c>
      <c r="B26" s="111" t="s">
        <v>126</v>
      </c>
      <c r="C26" s="111" t="s">
        <v>127</v>
      </c>
      <c r="D26" s="111" t="s">
        <v>181</v>
      </c>
      <c r="F26" s="4"/>
      <c r="G26" s="4"/>
      <c r="H26" s="4"/>
      <c r="I26" s="4"/>
      <c r="J26" s="4"/>
      <c r="K26" s="4"/>
      <c r="L26" s="4"/>
      <c r="M26" s="4"/>
      <c r="N26" s="4"/>
      <c r="O26" s="4"/>
      <c r="P26" s="4"/>
      <c r="Q26" s="4"/>
      <c r="R26" s="4"/>
      <c r="S26" s="4"/>
      <c r="T26" s="4"/>
      <c r="U26" s="4"/>
      <c r="V26" s="4"/>
      <c r="W26" s="4"/>
    </row>
    <row r="27" spans="1:23" ht="15">
      <c r="A27" s="112" t="s">
        <v>139</v>
      </c>
      <c r="B27" s="114">
        <f>(B8*B9*B15)+(B8*B16)</f>
        <v>0</v>
      </c>
      <c r="C27" s="114">
        <f>(B8*B9*C15)+(B8*C16)</f>
        <v>0</v>
      </c>
      <c r="D27" s="114">
        <f>(B8*B9*D15)+(B8*D16)</f>
        <v>0</v>
      </c>
      <c r="F27" s="4"/>
      <c r="G27" s="4"/>
      <c r="H27" s="4"/>
      <c r="I27" s="4"/>
      <c r="J27" s="4"/>
      <c r="K27" s="4"/>
      <c r="L27" s="4"/>
      <c r="M27" s="4"/>
      <c r="N27" s="4"/>
      <c r="O27" s="4"/>
      <c r="P27" s="4"/>
      <c r="Q27" s="4"/>
      <c r="R27" s="4"/>
      <c r="S27" s="4"/>
      <c r="T27" s="4"/>
      <c r="U27" s="4"/>
      <c r="V27" s="4"/>
      <c r="W27" s="4"/>
    </row>
    <row r="28" spans="1:23" ht="15">
      <c r="A28" s="112" t="s">
        <v>140</v>
      </c>
      <c r="B28" s="114">
        <f>(B8*B9*B17*'hj-model'!D17)</f>
        <v>0</v>
      </c>
      <c r="C28" s="114">
        <f>(B8*B9*C17*'hj-model'!D17)</f>
        <v>0</v>
      </c>
      <c r="D28" s="114">
        <f>(B8*B9*D17*'hj-model'!D17)</f>
        <v>0</v>
      </c>
      <c r="F28" s="4"/>
      <c r="G28" s="4"/>
      <c r="H28" s="4"/>
      <c r="I28" s="4"/>
      <c r="J28" s="4"/>
      <c r="K28" s="4"/>
      <c r="L28" s="4"/>
      <c r="M28" s="4"/>
      <c r="N28" s="4"/>
      <c r="O28" s="4"/>
      <c r="P28" s="4"/>
      <c r="Q28" s="4"/>
      <c r="R28" s="4"/>
      <c r="S28" s="4"/>
      <c r="T28" s="4"/>
      <c r="U28" s="4"/>
      <c r="V28" s="4"/>
      <c r="W28" s="4"/>
    </row>
    <row r="29" spans="1:23" ht="15">
      <c r="A29" s="112" t="s">
        <v>141</v>
      </c>
      <c r="B29" s="114">
        <f>(B28/10)</f>
        <v>0</v>
      </c>
      <c r="C29" s="114">
        <f>(C28/10)</f>
        <v>0</v>
      </c>
      <c r="D29" s="114">
        <f>(D28/10)</f>
        <v>0</v>
      </c>
      <c r="F29" s="4"/>
      <c r="G29" s="4"/>
      <c r="H29" s="4"/>
      <c r="I29" s="4"/>
      <c r="J29" s="4"/>
      <c r="K29" s="4"/>
      <c r="L29" s="4"/>
      <c r="M29" s="4"/>
      <c r="N29" s="4"/>
      <c r="O29" s="4"/>
      <c r="P29" s="4"/>
      <c r="Q29" s="4"/>
      <c r="R29" s="4"/>
      <c r="S29" s="4"/>
      <c r="T29" s="4"/>
      <c r="U29" s="4"/>
      <c r="V29" s="4"/>
      <c r="W29" s="4"/>
    </row>
    <row r="30" spans="1:23" ht="15">
      <c r="A30" s="112" t="s">
        <v>142</v>
      </c>
      <c r="B30" s="114" t="str">
        <f>IF(B8&lt;&gt;0,B18*2*(B8+10),"0")</f>
        <v>0</v>
      </c>
      <c r="C30" s="114" t="str">
        <f>IF(B8&lt;&gt;0,C18*2*(B8+10),"0")</f>
        <v>0</v>
      </c>
      <c r="D30" s="114" t="str">
        <f>IF(B8&lt;&gt;0,D18*2*(B8+10),"0")</f>
        <v>0</v>
      </c>
      <c r="F30" s="4"/>
      <c r="G30" s="4"/>
      <c r="H30" s="4"/>
      <c r="I30" s="4"/>
      <c r="J30" s="4"/>
      <c r="K30" s="4"/>
      <c r="L30" s="4"/>
      <c r="M30" s="4"/>
      <c r="N30" s="4"/>
      <c r="O30" s="4"/>
      <c r="P30" s="4"/>
      <c r="Q30" s="4"/>
      <c r="R30" s="4"/>
      <c r="S30" s="4"/>
      <c r="T30" s="4"/>
      <c r="U30" s="4"/>
      <c r="V30" s="4"/>
      <c r="W30" s="4"/>
    </row>
    <row r="31" spans="1:23" ht="15">
      <c r="A31" s="115"/>
      <c r="B31" s="50"/>
      <c r="D31" s="50"/>
      <c r="F31" s="4"/>
      <c r="G31" s="4"/>
      <c r="H31" s="4"/>
      <c r="I31" s="4"/>
      <c r="J31" s="4"/>
      <c r="K31" s="4"/>
      <c r="L31" s="4"/>
      <c r="M31" s="4"/>
      <c r="N31" s="4"/>
      <c r="O31" s="4"/>
      <c r="P31" s="4"/>
      <c r="Q31" s="4"/>
      <c r="R31" s="4"/>
      <c r="S31" s="4"/>
      <c r="T31" s="4"/>
      <c r="U31" s="4"/>
      <c r="V31" s="4"/>
      <c r="W31" s="4"/>
    </row>
    <row r="32" spans="1:23" ht="15">
      <c r="A32" s="110" t="s">
        <v>143</v>
      </c>
      <c r="B32" s="111" t="s">
        <v>126</v>
      </c>
      <c r="C32" s="111" t="s">
        <v>127</v>
      </c>
      <c r="D32" s="111" t="s">
        <v>181</v>
      </c>
      <c r="F32" s="4"/>
      <c r="G32" s="4"/>
      <c r="H32" s="4"/>
      <c r="I32" s="4"/>
      <c r="J32" s="4"/>
      <c r="K32" s="4"/>
      <c r="L32" s="4"/>
      <c r="M32" s="4"/>
      <c r="N32" s="4"/>
      <c r="O32" s="4"/>
      <c r="P32" s="4"/>
      <c r="Q32" s="4"/>
      <c r="R32" s="4"/>
      <c r="S32" s="4"/>
      <c r="T32" s="4"/>
      <c r="U32" s="4"/>
      <c r="V32" s="4"/>
      <c r="W32" s="4"/>
    </row>
    <row r="33" spans="1:23" ht="15">
      <c r="A33" s="107" t="s">
        <v>144</v>
      </c>
      <c r="B33" s="114">
        <f>B21*(B8+B9)*B10*2</f>
        <v>0</v>
      </c>
      <c r="C33" s="114">
        <f>C21*(B8+B9)*B10*2</f>
        <v>0</v>
      </c>
      <c r="D33" s="114">
        <f>D21*(B8+B9)*B10*2</f>
        <v>0</v>
      </c>
      <c r="F33" s="4"/>
      <c r="G33" s="4"/>
      <c r="H33" s="4"/>
      <c r="I33" s="4"/>
      <c r="J33" s="4"/>
      <c r="K33" s="4"/>
      <c r="L33" s="4"/>
      <c r="M33" s="4"/>
      <c r="N33" s="4"/>
      <c r="O33" s="4"/>
      <c r="P33" s="4"/>
      <c r="Q33" s="4"/>
      <c r="R33" s="4"/>
      <c r="S33" s="4"/>
      <c r="T33" s="4"/>
      <c r="U33" s="4"/>
      <c r="V33" s="4"/>
      <c r="W33" s="4"/>
    </row>
    <row r="34" spans="1:23" ht="15">
      <c r="A34" s="107" t="s">
        <v>141</v>
      </c>
      <c r="B34" s="114">
        <f>(B33/20)</f>
        <v>0</v>
      </c>
      <c r="C34" s="114">
        <f>(C33/20)</f>
        <v>0</v>
      </c>
      <c r="D34" s="114">
        <f>(D33/20)</f>
        <v>0</v>
      </c>
      <c r="F34" s="4"/>
      <c r="G34" s="4"/>
      <c r="H34" s="4"/>
      <c r="I34" s="4"/>
      <c r="J34" s="4"/>
      <c r="K34" s="4"/>
      <c r="L34" s="4"/>
      <c r="M34" s="4"/>
      <c r="N34" s="4"/>
      <c r="O34" s="4"/>
      <c r="P34" s="4"/>
      <c r="Q34" s="4"/>
      <c r="R34" s="4"/>
      <c r="S34" s="4"/>
      <c r="T34" s="4"/>
      <c r="U34" s="4"/>
      <c r="V34" s="4"/>
      <c r="W34" s="4"/>
    </row>
    <row r="35" spans="1:23" ht="15">
      <c r="A35" s="112" t="s">
        <v>145</v>
      </c>
      <c r="B35" s="114">
        <f>B22*(B8+B9)*B10*2</f>
        <v>0</v>
      </c>
      <c r="C35" s="114">
        <f>C22*(B8+B9)*B10*2</f>
        <v>0</v>
      </c>
      <c r="D35" s="114">
        <f>D22*(B8+B9)*B10*2</f>
        <v>0</v>
      </c>
      <c r="F35" s="4"/>
      <c r="G35" s="4"/>
      <c r="H35" s="4"/>
      <c r="I35" s="4"/>
      <c r="J35" s="4"/>
      <c r="K35" s="4"/>
      <c r="L35" s="4"/>
      <c r="M35" s="4"/>
      <c r="N35" s="4"/>
      <c r="O35" s="4"/>
      <c r="P35" s="4"/>
      <c r="Q35" s="4"/>
      <c r="R35" s="4"/>
      <c r="S35" s="4"/>
      <c r="T35" s="4"/>
      <c r="U35" s="4"/>
      <c r="V35" s="4"/>
      <c r="W35" s="4"/>
    </row>
    <row r="36" spans="1:23" ht="15">
      <c r="A36" s="112" t="s">
        <v>183</v>
      </c>
      <c r="B36" s="114">
        <f>B11*B23*(B8+B9)*B10*2</f>
        <v>0</v>
      </c>
      <c r="C36" s="114">
        <f>B11*C23*(B8+B9)*B10*2</f>
        <v>0</v>
      </c>
      <c r="D36" s="114">
        <f>B11*D23*(B8+B9)*B10*2</f>
        <v>0</v>
      </c>
      <c r="F36" s="4"/>
      <c r="G36" s="4"/>
      <c r="H36" s="4"/>
      <c r="I36" s="4"/>
      <c r="J36" s="4"/>
      <c r="K36" s="4"/>
      <c r="L36" s="4"/>
      <c r="M36" s="4"/>
      <c r="N36" s="4"/>
      <c r="O36" s="4"/>
      <c r="P36" s="4"/>
      <c r="Q36" s="4"/>
      <c r="R36" s="4"/>
      <c r="S36" s="4"/>
      <c r="T36" s="4"/>
      <c r="U36" s="4"/>
      <c r="V36" s="4"/>
      <c r="W36" s="4"/>
    </row>
    <row r="37" spans="1:23" ht="15">
      <c r="A37" s="113"/>
      <c r="B37" s="50"/>
      <c r="D37" s="50"/>
      <c r="F37" s="4"/>
      <c r="G37" s="4"/>
      <c r="H37" s="4"/>
      <c r="I37" s="4"/>
      <c r="J37" s="4"/>
      <c r="K37" s="4"/>
      <c r="L37" s="4"/>
      <c r="M37" s="4"/>
      <c r="N37" s="4"/>
      <c r="O37" s="4"/>
      <c r="P37" s="4"/>
      <c r="Q37" s="4"/>
      <c r="R37" s="4"/>
      <c r="S37" s="4"/>
      <c r="T37" s="4"/>
      <c r="U37" s="4"/>
      <c r="V37" s="4"/>
      <c r="W37" s="4"/>
    </row>
    <row r="38" spans="1:23" ht="15">
      <c r="A38" s="116"/>
      <c r="B38" s="111" t="s">
        <v>126</v>
      </c>
      <c r="C38" s="111" t="s">
        <v>127</v>
      </c>
      <c r="D38" s="111" t="s">
        <v>181</v>
      </c>
      <c r="F38" s="4"/>
      <c r="G38" s="4"/>
      <c r="H38" s="4"/>
      <c r="I38" s="4"/>
      <c r="J38" s="4"/>
      <c r="K38" s="4"/>
      <c r="L38" s="4"/>
      <c r="M38" s="4"/>
      <c r="N38" s="4"/>
      <c r="O38" s="4"/>
      <c r="P38" s="4"/>
      <c r="Q38" s="4"/>
      <c r="R38" s="4"/>
      <c r="S38" s="4"/>
      <c r="T38" s="4"/>
      <c r="U38" s="4"/>
      <c r="V38" s="4"/>
      <c r="W38" s="4"/>
    </row>
    <row r="39" spans="1:23" ht="15">
      <c r="A39" s="110" t="s">
        <v>146</v>
      </c>
      <c r="B39" s="117">
        <f>B27+B28+B29+B30+B33+B34+B35+B36</f>
        <v>0</v>
      </c>
      <c r="C39" s="117">
        <f>C27+C28+C29+C30+C33+C34+C35+C36</f>
        <v>0</v>
      </c>
      <c r="D39" s="117">
        <f>D27+D28+D29+D30+D33+D34+D35+D36</f>
        <v>0</v>
      </c>
      <c r="F39" s="4"/>
      <c r="G39" s="4"/>
      <c r="H39" s="4"/>
      <c r="I39" s="4"/>
      <c r="J39" s="4"/>
      <c r="K39" s="4"/>
      <c r="L39" s="4"/>
      <c r="M39" s="4"/>
      <c r="N39" s="4"/>
      <c r="O39" s="4"/>
      <c r="P39" s="4"/>
      <c r="Q39" s="4"/>
      <c r="R39" s="4"/>
      <c r="S39" s="4"/>
      <c r="T39" s="4"/>
      <c r="U39" s="4"/>
      <c r="V39" s="4"/>
      <c r="W39" s="4"/>
    </row>
    <row r="40" spans="1:23" ht="15">
      <c r="A40" s="110" t="s">
        <v>147</v>
      </c>
      <c r="B40" s="117">
        <f>B27+B28+B29+B33+B34+B35+B36</f>
        <v>0</v>
      </c>
      <c r="C40" s="117">
        <f>C27+C28+C29+C33+C34+C35+C36</f>
        <v>0</v>
      </c>
      <c r="D40" s="117">
        <f>D27+D28+D29+D33+D34+D35+D36</f>
        <v>0</v>
      </c>
      <c r="F40" s="4"/>
      <c r="G40" s="4"/>
      <c r="H40" s="4"/>
      <c r="I40" s="4"/>
      <c r="J40" s="4"/>
      <c r="K40" s="4"/>
      <c r="L40" s="4"/>
      <c r="M40" s="4"/>
      <c r="N40" s="4"/>
      <c r="O40" s="4"/>
      <c r="P40" s="4"/>
      <c r="Q40" s="4"/>
      <c r="R40" s="4"/>
      <c r="S40" s="4"/>
      <c r="T40" s="4"/>
      <c r="U40" s="4"/>
      <c r="V40" s="4"/>
      <c r="W40" s="4"/>
    </row>
    <row r="41" spans="2:23" ht="15">
      <c r="B41" s="50"/>
      <c r="C41" s="50"/>
      <c r="F41" s="4"/>
      <c r="G41" s="4"/>
      <c r="H41" s="4"/>
      <c r="I41" s="4"/>
      <c r="J41" s="4"/>
      <c r="K41" s="4"/>
      <c r="L41" s="4"/>
      <c r="M41" s="4"/>
      <c r="N41" s="4"/>
      <c r="O41" s="4"/>
      <c r="P41" s="4"/>
      <c r="Q41" s="4"/>
      <c r="R41" s="4"/>
      <c r="S41" s="4"/>
      <c r="T41" s="4"/>
      <c r="U41" s="4"/>
      <c r="V41" s="4"/>
      <c r="W41" s="4"/>
    </row>
    <row r="42" spans="1:23" ht="15" thickBot="1">
      <c r="A42" s="62" t="s">
        <v>184</v>
      </c>
      <c r="B42" s="168">
        <f>C39</f>
        <v>0</v>
      </c>
      <c r="C42" s="62" t="s">
        <v>14</v>
      </c>
      <c r="F42" s="4"/>
      <c r="G42" s="4"/>
      <c r="H42" s="4"/>
      <c r="I42" s="4"/>
      <c r="J42" s="4"/>
      <c r="K42" s="4"/>
      <c r="L42" s="4"/>
      <c r="M42" s="4"/>
      <c r="N42" s="4"/>
      <c r="O42" s="4"/>
      <c r="P42" s="4"/>
      <c r="Q42" s="4"/>
      <c r="R42" s="4"/>
      <c r="S42" s="4"/>
      <c r="T42" s="4"/>
      <c r="U42" s="4"/>
      <c r="V42" s="4"/>
      <c r="W42" s="4"/>
    </row>
    <row r="43" spans="6:23" ht="15" thickTop="1">
      <c r="F43" s="4"/>
      <c r="G43" s="4"/>
      <c r="H43" s="4"/>
      <c r="I43" s="4"/>
      <c r="J43" s="4"/>
      <c r="K43" s="4"/>
      <c r="L43" s="4"/>
      <c r="M43" s="4"/>
      <c r="N43" s="4"/>
      <c r="O43" s="4"/>
      <c r="P43" s="4"/>
      <c r="Q43" s="4"/>
      <c r="R43" s="4"/>
      <c r="S43" s="4"/>
      <c r="T43" s="4"/>
      <c r="U43" s="4"/>
      <c r="V43" s="4"/>
      <c r="W43" s="4"/>
    </row>
    <row r="44" spans="1:23" ht="15">
      <c r="A44" s="4"/>
      <c r="B44" s="4"/>
      <c r="C44" s="4"/>
      <c r="D44" s="4"/>
      <c r="E44" s="4"/>
      <c r="F44" s="4"/>
      <c r="G44" s="4"/>
      <c r="H44" s="4"/>
      <c r="I44" s="4"/>
      <c r="J44" s="4"/>
      <c r="K44" s="4"/>
      <c r="L44" s="4"/>
      <c r="M44" s="4"/>
      <c r="N44" s="4"/>
      <c r="O44" s="4"/>
      <c r="P44" s="4"/>
      <c r="Q44" s="4"/>
      <c r="R44" s="4"/>
      <c r="S44" s="4"/>
      <c r="T44" s="4"/>
      <c r="U44" s="4"/>
      <c r="V44" s="4"/>
      <c r="W44" s="4"/>
    </row>
    <row r="45" spans="1:23" ht="15">
      <c r="A45" s="4"/>
      <c r="B45" s="4"/>
      <c r="C45" s="4"/>
      <c r="D45" s="4"/>
      <c r="E45" s="4"/>
      <c r="F45" s="4"/>
      <c r="G45" s="4"/>
      <c r="H45" s="4"/>
      <c r="I45" s="4"/>
      <c r="J45" s="4"/>
      <c r="K45" s="4"/>
      <c r="L45" s="4"/>
      <c r="M45" s="4"/>
      <c r="N45" s="4"/>
      <c r="O45" s="4"/>
      <c r="P45" s="4"/>
      <c r="Q45" s="4"/>
      <c r="R45" s="4"/>
      <c r="S45" s="4"/>
      <c r="T45" s="4"/>
      <c r="U45" s="4"/>
      <c r="V45" s="4"/>
      <c r="W45" s="4"/>
    </row>
    <row r="46" spans="1:23" ht="15">
      <c r="A46" s="4"/>
      <c r="B46" s="4"/>
      <c r="C46" s="4"/>
      <c r="D46" s="4"/>
      <c r="E46" s="4"/>
      <c r="F46" s="4"/>
      <c r="G46" s="4"/>
      <c r="H46" s="4"/>
      <c r="I46" s="4"/>
      <c r="J46" s="4"/>
      <c r="K46" s="4"/>
      <c r="L46" s="4"/>
      <c r="M46" s="4"/>
      <c r="N46" s="4"/>
      <c r="O46" s="4"/>
      <c r="P46" s="4"/>
      <c r="Q46" s="4"/>
      <c r="R46" s="4"/>
      <c r="S46" s="4"/>
      <c r="T46" s="4"/>
      <c r="U46" s="4"/>
      <c r="V46" s="4"/>
      <c r="W46" s="4"/>
    </row>
    <row r="47" spans="1:23" ht="15">
      <c r="A47" s="4"/>
      <c r="B47" s="4"/>
      <c r="C47" s="4"/>
      <c r="D47" s="4"/>
      <c r="E47" s="4"/>
      <c r="F47" s="4"/>
      <c r="G47" s="4"/>
      <c r="H47" s="4"/>
      <c r="I47" s="4"/>
      <c r="J47" s="4"/>
      <c r="K47" s="4"/>
      <c r="L47" s="4"/>
      <c r="M47" s="4"/>
      <c r="N47" s="4"/>
      <c r="O47" s="4"/>
      <c r="P47" s="4"/>
      <c r="Q47" s="4"/>
      <c r="R47" s="4"/>
      <c r="S47" s="4"/>
      <c r="T47" s="4"/>
      <c r="U47" s="4"/>
      <c r="V47" s="4"/>
      <c r="W47" s="4"/>
    </row>
    <row r="48" spans="1:23" ht="15">
      <c r="A48" s="4"/>
      <c r="B48" s="4"/>
      <c r="C48" s="4"/>
      <c r="D48" s="4"/>
      <c r="E48" s="4"/>
      <c r="F48" s="4"/>
      <c r="G48" s="4"/>
      <c r="H48" s="4"/>
      <c r="I48" s="4"/>
      <c r="J48" s="4"/>
      <c r="K48" s="4"/>
      <c r="L48" s="4"/>
      <c r="M48" s="4"/>
      <c r="N48" s="4"/>
      <c r="O48" s="4"/>
      <c r="P48" s="4"/>
      <c r="Q48" s="4"/>
      <c r="R48" s="4"/>
      <c r="S48" s="4"/>
      <c r="T48" s="4"/>
      <c r="U48" s="4"/>
      <c r="V48" s="4"/>
      <c r="W48" s="4"/>
    </row>
    <row r="49" spans="1:23" ht="15">
      <c r="A49" s="4"/>
      <c r="B49" s="4"/>
      <c r="C49" s="4"/>
      <c r="D49" s="4"/>
      <c r="E49" s="4"/>
      <c r="F49" s="4"/>
      <c r="G49" s="4"/>
      <c r="H49" s="4"/>
      <c r="I49" s="4"/>
      <c r="J49" s="4"/>
      <c r="K49" s="4"/>
      <c r="L49" s="4"/>
      <c r="M49" s="4"/>
      <c r="N49" s="4"/>
      <c r="O49" s="4"/>
      <c r="P49" s="4"/>
      <c r="Q49" s="4"/>
      <c r="R49" s="4"/>
      <c r="S49" s="4"/>
      <c r="T49" s="4"/>
      <c r="U49" s="4"/>
      <c r="V49" s="4"/>
      <c r="W49" s="4"/>
    </row>
    <row r="50" spans="1:23" ht="15">
      <c r="A50" s="4"/>
      <c r="B50" s="4"/>
      <c r="C50" s="4"/>
      <c r="D50" s="4"/>
      <c r="E50" s="4"/>
      <c r="F50" s="4"/>
      <c r="G50" s="4"/>
      <c r="H50" s="4"/>
      <c r="I50" s="4"/>
      <c r="J50" s="4"/>
      <c r="K50" s="4"/>
      <c r="L50" s="4"/>
      <c r="M50" s="4"/>
      <c r="N50" s="4"/>
      <c r="O50" s="4"/>
      <c r="P50" s="4"/>
      <c r="Q50" s="4"/>
      <c r="R50" s="4"/>
      <c r="S50" s="4"/>
      <c r="T50" s="4"/>
      <c r="U50" s="4"/>
      <c r="V50" s="4"/>
      <c r="W50" s="4"/>
    </row>
    <row r="51" spans="1:23" ht="15">
      <c r="A51" s="4"/>
      <c r="B51" s="4"/>
      <c r="C51" s="4"/>
      <c r="D51" s="4"/>
      <c r="E51" s="4"/>
      <c r="F51" s="4"/>
      <c r="G51" s="4"/>
      <c r="H51" s="4"/>
      <c r="I51" s="4"/>
      <c r="J51" s="4"/>
      <c r="K51" s="4"/>
      <c r="L51" s="4"/>
      <c r="M51" s="4"/>
      <c r="N51" s="4"/>
      <c r="O51" s="4"/>
      <c r="P51" s="4"/>
      <c r="Q51" s="4"/>
      <c r="R51" s="4"/>
      <c r="S51" s="4"/>
      <c r="T51" s="4"/>
      <c r="U51" s="4"/>
      <c r="V51" s="4"/>
      <c r="W51" s="4"/>
    </row>
    <row r="52" spans="1:23" ht="15">
      <c r="A52" s="4"/>
      <c r="B52" s="4"/>
      <c r="C52" s="4"/>
      <c r="D52" s="4"/>
      <c r="E52" s="4"/>
      <c r="F52" s="4"/>
      <c r="G52" s="4"/>
      <c r="H52" s="4"/>
      <c r="I52" s="4"/>
      <c r="J52" s="4"/>
      <c r="K52" s="4"/>
      <c r="L52" s="4"/>
      <c r="M52" s="4"/>
      <c r="N52" s="4"/>
      <c r="O52" s="4"/>
      <c r="P52" s="4"/>
      <c r="Q52" s="4"/>
      <c r="R52" s="4"/>
      <c r="S52" s="4"/>
      <c r="T52" s="4"/>
      <c r="U52" s="4"/>
      <c r="V52" s="4"/>
      <c r="W52" s="4"/>
    </row>
    <row r="53" spans="1:23" ht="15">
      <c r="A53" s="4"/>
      <c r="B53" s="4"/>
      <c r="C53" s="4"/>
      <c r="D53" s="4"/>
      <c r="E53" s="4"/>
      <c r="F53" s="4"/>
      <c r="G53" s="4"/>
      <c r="H53" s="4"/>
      <c r="I53" s="4"/>
      <c r="J53" s="4"/>
      <c r="K53" s="4"/>
      <c r="L53" s="4"/>
      <c r="M53" s="4"/>
      <c r="N53" s="4"/>
      <c r="O53" s="4"/>
      <c r="P53" s="4"/>
      <c r="Q53" s="4"/>
      <c r="R53" s="4"/>
      <c r="S53" s="4"/>
      <c r="T53" s="4"/>
      <c r="U53" s="4"/>
      <c r="V53" s="4"/>
      <c r="W53" s="4"/>
    </row>
    <row r="54" spans="1:23" ht="15">
      <c r="A54" s="4"/>
      <c r="B54" s="4"/>
      <c r="C54" s="4"/>
      <c r="D54" s="4"/>
      <c r="E54" s="4"/>
      <c r="F54" s="4"/>
      <c r="G54" s="4"/>
      <c r="H54" s="4"/>
      <c r="I54" s="4"/>
      <c r="J54" s="4"/>
      <c r="K54" s="4"/>
      <c r="L54" s="4"/>
      <c r="M54" s="4"/>
      <c r="N54" s="4"/>
      <c r="O54" s="4"/>
      <c r="P54" s="4"/>
      <c r="Q54" s="4"/>
      <c r="R54" s="4"/>
      <c r="S54" s="4"/>
      <c r="T54" s="4"/>
      <c r="U54" s="4"/>
      <c r="V54" s="4"/>
      <c r="W54" s="4"/>
    </row>
    <row r="55" spans="1:23" ht="15">
      <c r="A55" s="4"/>
      <c r="B55" s="4"/>
      <c r="C55" s="4"/>
      <c r="D55" s="4"/>
      <c r="E55" s="4"/>
      <c r="F55" s="4"/>
      <c r="G55" s="4"/>
      <c r="H55" s="4"/>
      <c r="I55" s="4"/>
      <c r="J55" s="4"/>
      <c r="K55" s="4"/>
      <c r="L55" s="4"/>
      <c r="M55" s="4"/>
      <c r="N55" s="4"/>
      <c r="O55" s="4"/>
      <c r="P55" s="4"/>
      <c r="Q55" s="4"/>
      <c r="R55" s="4"/>
      <c r="S55" s="4"/>
      <c r="T55" s="4"/>
      <c r="U55" s="4"/>
      <c r="V55" s="4"/>
      <c r="W55" s="4"/>
    </row>
    <row r="56" spans="1:23" ht="15">
      <c r="A56" s="4"/>
      <c r="B56" s="4"/>
      <c r="C56" s="4"/>
      <c r="D56" s="4"/>
      <c r="E56" s="4"/>
      <c r="F56" s="4"/>
      <c r="G56" s="4"/>
      <c r="H56" s="4"/>
      <c r="I56" s="4"/>
      <c r="J56" s="4"/>
      <c r="K56" s="4"/>
      <c r="L56" s="4"/>
      <c r="M56" s="4"/>
      <c r="N56" s="4"/>
      <c r="O56" s="4"/>
      <c r="P56" s="4"/>
      <c r="Q56" s="4"/>
      <c r="R56" s="4"/>
      <c r="S56" s="4"/>
      <c r="T56" s="4"/>
      <c r="U56" s="4"/>
      <c r="V56" s="4"/>
      <c r="W56" s="4"/>
    </row>
    <row r="57" spans="1:23" ht="15">
      <c r="A57" s="4"/>
      <c r="B57" s="4"/>
      <c r="C57" s="4"/>
      <c r="D57" s="4"/>
      <c r="E57" s="4"/>
      <c r="F57" s="4"/>
      <c r="G57" s="4"/>
      <c r="H57" s="4"/>
      <c r="I57" s="4"/>
      <c r="J57" s="4"/>
      <c r="K57" s="4"/>
      <c r="L57" s="4"/>
      <c r="M57" s="4"/>
      <c r="N57" s="4"/>
      <c r="O57" s="4"/>
      <c r="P57" s="4"/>
      <c r="Q57" s="4"/>
      <c r="R57" s="4"/>
      <c r="S57" s="4"/>
      <c r="T57" s="4"/>
      <c r="U57" s="4"/>
      <c r="V57" s="4"/>
      <c r="W57" s="4"/>
    </row>
    <row r="58" spans="1:23" ht="15">
      <c r="A58" s="4"/>
      <c r="B58" s="4"/>
      <c r="C58" s="4"/>
      <c r="D58" s="4"/>
      <c r="E58" s="4"/>
      <c r="F58" s="4"/>
      <c r="G58" s="4"/>
      <c r="H58" s="4"/>
      <c r="I58" s="4"/>
      <c r="J58" s="4"/>
      <c r="K58" s="4"/>
      <c r="L58" s="4"/>
      <c r="M58" s="4"/>
      <c r="N58" s="4"/>
      <c r="O58" s="4"/>
      <c r="P58" s="4"/>
      <c r="Q58" s="4"/>
      <c r="R58" s="4"/>
      <c r="S58" s="4"/>
      <c r="T58" s="4"/>
      <c r="U58" s="4"/>
      <c r="V58" s="4"/>
      <c r="W58" s="4"/>
    </row>
    <row r="59" spans="1:23" ht="15">
      <c r="A59" s="4"/>
      <c r="B59" s="4"/>
      <c r="C59" s="4"/>
      <c r="D59" s="4"/>
      <c r="E59" s="4"/>
      <c r="F59" s="4"/>
      <c r="G59" s="4"/>
      <c r="H59" s="4"/>
      <c r="I59" s="4"/>
      <c r="J59" s="4"/>
      <c r="K59" s="4"/>
      <c r="L59" s="4"/>
      <c r="M59" s="4"/>
      <c r="N59" s="4"/>
      <c r="O59" s="4"/>
      <c r="P59" s="4"/>
      <c r="Q59" s="4"/>
      <c r="R59" s="4"/>
      <c r="S59" s="4"/>
      <c r="T59" s="4"/>
      <c r="U59" s="4"/>
      <c r="V59" s="4"/>
      <c r="W59" s="4"/>
    </row>
    <row r="60" spans="1:23" ht="15">
      <c r="A60" s="4"/>
      <c r="B60" s="4"/>
      <c r="C60" s="4"/>
      <c r="D60" s="4"/>
      <c r="E60" s="4"/>
      <c r="F60" s="4"/>
      <c r="G60" s="4"/>
      <c r="H60" s="4"/>
      <c r="I60" s="4"/>
      <c r="J60" s="4"/>
      <c r="K60" s="4"/>
      <c r="L60" s="4"/>
      <c r="M60" s="4"/>
      <c r="N60" s="4"/>
      <c r="O60" s="4"/>
      <c r="P60" s="4"/>
      <c r="Q60" s="4"/>
      <c r="R60" s="4"/>
      <c r="S60" s="4"/>
      <c r="T60" s="4"/>
      <c r="U60" s="4"/>
      <c r="V60" s="4"/>
      <c r="W60" s="4"/>
    </row>
    <row r="61" spans="1:23" ht="15">
      <c r="A61" s="4"/>
      <c r="B61" s="4"/>
      <c r="C61" s="4"/>
      <c r="D61" s="4"/>
      <c r="E61" s="4"/>
      <c r="F61" s="4"/>
      <c r="G61" s="4"/>
      <c r="H61" s="4"/>
      <c r="I61" s="4"/>
      <c r="J61" s="4"/>
      <c r="K61" s="4"/>
      <c r="L61" s="4"/>
      <c r="M61" s="4"/>
      <c r="N61" s="4"/>
      <c r="O61" s="4"/>
      <c r="P61" s="4"/>
      <c r="Q61" s="4"/>
      <c r="R61" s="4"/>
      <c r="S61" s="4"/>
      <c r="T61" s="4"/>
      <c r="U61" s="4"/>
      <c r="V61" s="4"/>
      <c r="W61" s="4"/>
    </row>
    <row r="62" spans="1:23" ht="15">
      <c r="A62" s="4"/>
      <c r="B62" s="4"/>
      <c r="C62" s="4"/>
      <c r="D62" s="4"/>
      <c r="E62" s="4"/>
      <c r="F62" s="4"/>
      <c r="G62" s="4"/>
      <c r="H62" s="4"/>
      <c r="I62" s="4"/>
      <c r="J62" s="4"/>
      <c r="K62" s="4"/>
      <c r="L62" s="4"/>
      <c r="M62" s="4"/>
      <c r="N62" s="4"/>
      <c r="O62" s="4"/>
      <c r="P62" s="4"/>
      <c r="Q62" s="4"/>
      <c r="R62" s="4"/>
      <c r="S62" s="4"/>
      <c r="T62" s="4"/>
      <c r="U62" s="4"/>
      <c r="V62" s="4"/>
      <c r="W62" s="4"/>
    </row>
    <row r="63" spans="1:23" ht="15">
      <c r="A63" s="4"/>
      <c r="B63" s="4"/>
      <c r="C63" s="4"/>
      <c r="D63" s="4"/>
      <c r="E63" s="4"/>
      <c r="F63" s="4"/>
      <c r="G63" s="4"/>
      <c r="H63" s="4"/>
      <c r="I63" s="4"/>
      <c r="J63" s="4"/>
      <c r="K63" s="4"/>
      <c r="L63" s="4"/>
      <c r="M63" s="4"/>
      <c r="N63" s="4"/>
      <c r="O63" s="4"/>
      <c r="P63" s="4"/>
      <c r="Q63" s="4"/>
      <c r="R63" s="4"/>
      <c r="S63" s="4"/>
      <c r="T63" s="4"/>
      <c r="U63" s="4"/>
      <c r="V63" s="4"/>
      <c r="W63" s="4"/>
    </row>
    <row r="64" spans="1:23" ht="15">
      <c r="A64" s="4"/>
      <c r="B64" s="4"/>
      <c r="C64" s="4"/>
      <c r="D64" s="4"/>
      <c r="E64" s="4"/>
      <c r="F64" s="4"/>
      <c r="G64" s="4"/>
      <c r="H64" s="4"/>
      <c r="I64" s="4"/>
      <c r="J64" s="4"/>
      <c r="K64" s="4"/>
      <c r="L64" s="4"/>
      <c r="M64" s="4"/>
      <c r="N64" s="4"/>
      <c r="O64" s="4"/>
      <c r="P64" s="4"/>
      <c r="Q64" s="4"/>
      <c r="R64" s="4"/>
      <c r="S64" s="4"/>
      <c r="T64" s="4"/>
      <c r="U64" s="4"/>
      <c r="V64" s="4"/>
      <c r="W64" s="4"/>
    </row>
    <row r="65" spans="1:23" ht="15">
      <c r="A65" s="4"/>
      <c r="B65" s="4"/>
      <c r="C65" s="4"/>
      <c r="D65" s="4"/>
      <c r="E65" s="4"/>
      <c r="F65" s="4"/>
      <c r="G65" s="4"/>
      <c r="H65" s="4"/>
      <c r="I65" s="4"/>
      <c r="J65" s="4"/>
      <c r="K65" s="4"/>
      <c r="L65" s="4"/>
      <c r="M65" s="4"/>
      <c r="N65" s="4"/>
      <c r="O65" s="4"/>
      <c r="P65" s="4"/>
      <c r="Q65" s="4"/>
      <c r="R65" s="4"/>
      <c r="S65" s="4"/>
      <c r="T65" s="4"/>
      <c r="U65" s="4"/>
      <c r="V65" s="4"/>
      <c r="W65" s="4"/>
    </row>
    <row r="66" spans="1:23" ht="15">
      <c r="A66" s="4"/>
      <c r="B66" s="4"/>
      <c r="C66" s="4"/>
      <c r="D66" s="4"/>
      <c r="E66" s="4"/>
      <c r="F66" s="4"/>
      <c r="G66" s="4"/>
      <c r="H66" s="4"/>
      <c r="I66" s="4"/>
      <c r="J66" s="4"/>
      <c r="K66" s="4"/>
      <c r="L66" s="4"/>
      <c r="M66" s="4"/>
      <c r="N66" s="4"/>
      <c r="O66" s="4"/>
      <c r="P66" s="4"/>
      <c r="Q66" s="4"/>
      <c r="R66" s="4"/>
      <c r="S66" s="4"/>
      <c r="T66" s="4"/>
      <c r="U66" s="4"/>
      <c r="V66" s="4"/>
      <c r="W66" s="4"/>
    </row>
    <row r="67" spans="1:23" ht="15">
      <c r="A67" s="4"/>
      <c r="B67" s="4"/>
      <c r="C67" s="4"/>
      <c r="D67" s="4"/>
      <c r="E67" s="4"/>
      <c r="F67" s="4"/>
      <c r="G67" s="4"/>
      <c r="H67" s="4"/>
      <c r="I67" s="4"/>
      <c r="J67" s="4"/>
      <c r="K67" s="4"/>
      <c r="L67" s="4"/>
      <c r="M67" s="4"/>
      <c r="N67" s="4"/>
      <c r="O67" s="4"/>
      <c r="P67" s="4"/>
      <c r="Q67" s="4"/>
      <c r="R67" s="4"/>
      <c r="S67" s="4"/>
      <c r="T67" s="4"/>
      <c r="U67" s="4"/>
      <c r="V67" s="4"/>
      <c r="W67" s="4"/>
    </row>
    <row r="68" spans="1:23" ht="15">
      <c r="A68" s="4"/>
      <c r="B68" s="4"/>
      <c r="C68" s="4"/>
      <c r="D68" s="4"/>
      <c r="E68" s="4"/>
      <c r="F68" s="4"/>
      <c r="G68" s="4"/>
      <c r="H68" s="4"/>
      <c r="I68" s="4"/>
      <c r="J68" s="4"/>
      <c r="K68" s="4"/>
      <c r="L68" s="4"/>
      <c r="M68" s="4"/>
      <c r="N68" s="4"/>
      <c r="O68" s="4"/>
      <c r="P68" s="4"/>
      <c r="Q68" s="4"/>
      <c r="R68" s="4"/>
      <c r="S68" s="4"/>
      <c r="T68" s="4"/>
      <c r="U68" s="4"/>
      <c r="V68" s="4"/>
      <c r="W68" s="4"/>
    </row>
    <row r="69" spans="1:23" ht="15">
      <c r="A69" s="4"/>
      <c r="B69" s="4"/>
      <c r="C69" s="4"/>
      <c r="D69" s="4"/>
      <c r="E69" s="4"/>
      <c r="F69" s="4"/>
      <c r="G69" s="4"/>
      <c r="H69" s="4"/>
      <c r="I69" s="4"/>
      <c r="J69" s="4"/>
      <c r="K69" s="4"/>
      <c r="L69" s="4"/>
      <c r="M69" s="4"/>
      <c r="N69" s="4"/>
      <c r="O69" s="4"/>
      <c r="P69" s="4"/>
      <c r="Q69" s="4"/>
      <c r="R69" s="4"/>
      <c r="S69" s="4"/>
      <c r="T69" s="4"/>
      <c r="U69" s="4"/>
      <c r="V69" s="4"/>
      <c r="W69" s="4"/>
    </row>
    <row r="70" spans="1:23" ht="15">
      <c r="A70" s="4"/>
      <c r="B70" s="4"/>
      <c r="C70" s="4"/>
      <c r="D70" s="4"/>
      <c r="E70" s="4"/>
      <c r="F70" s="4"/>
      <c r="G70" s="4"/>
      <c r="H70" s="4"/>
      <c r="I70" s="4"/>
      <c r="J70" s="4"/>
      <c r="K70" s="4"/>
      <c r="L70" s="4"/>
      <c r="M70" s="4"/>
      <c r="N70" s="4"/>
      <c r="O70" s="4"/>
      <c r="P70" s="4"/>
      <c r="Q70" s="4"/>
      <c r="R70" s="4"/>
      <c r="S70" s="4"/>
      <c r="T70" s="4"/>
      <c r="U70" s="4"/>
      <c r="V70" s="4"/>
      <c r="W70" s="4"/>
    </row>
    <row r="71" spans="1:23" ht="15">
      <c r="A71" s="4"/>
      <c r="B71" s="4"/>
      <c r="C71" s="4"/>
      <c r="D71" s="4"/>
      <c r="E71" s="4"/>
      <c r="F71" s="4"/>
      <c r="G71" s="4"/>
      <c r="H71" s="4"/>
      <c r="I71" s="4"/>
      <c r="J71" s="4"/>
      <c r="K71" s="4"/>
      <c r="L71" s="4"/>
      <c r="M71" s="4"/>
      <c r="N71" s="4"/>
      <c r="O71" s="4"/>
      <c r="P71" s="4"/>
      <c r="Q71" s="4"/>
      <c r="R71" s="4"/>
      <c r="S71" s="4"/>
      <c r="T71" s="4"/>
      <c r="U71" s="4"/>
      <c r="V71" s="4"/>
      <c r="W71" s="4"/>
    </row>
    <row r="72" spans="1:23" ht="15">
      <c r="A72" s="4"/>
      <c r="B72" s="4"/>
      <c r="C72" s="4"/>
      <c r="D72" s="4"/>
      <c r="E72" s="4"/>
      <c r="F72" s="4"/>
      <c r="G72" s="4"/>
      <c r="H72" s="4"/>
      <c r="I72" s="4"/>
      <c r="J72" s="4"/>
      <c r="K72" s="4"/>
      <c r="L72" s="4"/>
      <c r="M72" s="4"/>
      <c r="N72" s="4"/>
      <c r="O72" s="4"/>
      <c r="P72" s="4"/>
      <c r="Q72" s="4"/>
      <c r="R72" s="4"/>
      <c r="S72" s="4"/>
      <c r="T72" s="4"/>
      <c r="U72" s="4"/>
      <c r="V72" s="4"/>
      <c r="W72" s="4"/>
    </row>
    <row r="73" spans="1:23" ht="15">
      <c r="A73" s="4"/>
      <c r="B73" s="4"/>
      <c r="C73" s="4"/>
      <c r="D73" s="4"/>
      <c r="E73" s="4"/>
      <c r="F73" s="4"/>
      <c r="G73" s="4"/>
      <c r="H73" s="4"/>
      <c r="I73" s="4"/>
      <c r="J73" s="4"/>
      <c r="K73" s="4"/>
      <c r="L73" s="4"/>
      <c r="M73" s="4"/>
      <c r="N73" s="4"/>
      <c r="O73" s="4"/>
      <c r="P73" s="4"/>
      <c r="Q73" s="4"/>
      <c r="R73" s="4"/>
      <c r="S73" s="4"/>
      <c r="T73" s="4"/>
      <c r="U73" s="4"/>
      <c r="V73" s="4"/>
      <c r="W73" s="4"/>
    </row>
    <row r="74" spans="1:23" ht="15">
      <c r="A74" s="4"/>
      <c r="B74" s="4"/>
      <c r="C74" s="4"/>
      <c r="D74" s="4"/>
      <c r="E74" s="4"/>
      <c r="F74" s="4"/>
      <c r="G74" s="4"/>
      <c r="H74" s="4"/>
      <c r="I74" s="4"/>
      <c r="J74" s="4"/>
      <c r="K74" s="4"/>
      <c r="L74" s="4"/>
      <c r="M74" s="4"/>
      <c r="N74" s="4"/>
      <c r="O74" s="4"/>
      <c r="P74" s="4"/>
      <c r="Q74" s="4"/>
      <c r="R74" s="4"/>
      <c r="S74" s="4"/>
      <c r="T74" s="4"/>
      <c r="U74" s="4"/>
      <c r="V74" s="4"/>
      <c r="W74" s="4"/>
    </row>
    <row r="75" spans="1:23" ht="15">
      <c r="A75" s="4"/>
      <c r="B75" s="4"/>
      <c r="C75" s="4"/>
      <c r="D75" s="4"/>
      <c r="E75" s="4"/>
      <c r="F75" s="4"/>
      <c r="G75" s="4"/>
      <c r="H75" s="4"/>
      <c r="I75" s="4"/>
      <c r="J75" s="4"/>
      <c r="K75" s="4"/>
      <c r="L75" s="4"/>
      <c r="M75" s="4"/>
      <c r="N75" s="4"/>
      <c r="O75" s="4"/>
      <c r="P75" s="4"/>
      <c r="Q75" s="4"/>
      <c r="R75" s="4"/>
      <c r="S75" s="4"/>
      <c r="T75" s="4"/>
      <c r="U75" s="4"/>
      <c r="V75" s="4"/>
      <c r="W75" s="4"/>
    </row>
    <row r="76" spans="1:23" ht="15">
      <c r="A76" s="4"/>
      <c r="B76" s="4"/>
      <c r="C76" s="4"/>
      <c r="D76" s="4"/>
      <c r="E76" s="4"/>
      <c r="F76" s="4"/>
      <c r="G76" s="4"/>
      <c r="H76" s="4"/>
      <c r="I76" s="4"/>
      <c r="J76" s="4"/>
      <c r="K76" s="4"/>
      <c r="L76" s="4"/>
      <c r="M76" s="4"/>
      <c r="N76" s="4"/>
      <c r="O76" s="4"/>
      <c r="P76" s="4"/>
      <c r="Q76" s="4"/>
      <c r="R76" s="4"/>
      <c r="S76" s="4"/>
      <c r="T76" s="4"/>
      <c r="U76" s="4"/>
      <c r="V76" s="4"/>
      <c r="W76" s="4"/>
    </row>
    <row r="77" spans="1:23" ht="15">
      <c r="A77" s="4"/>
      <c r="B77" s="4"/>
      <c r="C77" s="4"/>
      <c r="D77" s="4"/>
      <c r="E77" s="4"/>
      <c r="F77" s="4"/>
      <c r="G77" s="4"/>
      <c r="H77" s="4"/>
      <c r="I77" s="4"/>
      <c r="J77" s="4"/>
      <c r="K77" s="4"/>
      <c r="L77" s="4"/>
      <c r="M77" s="4"/>
      <c r="N77" s="4"/>
      <c r="O77" s="4"/>
      <c r="P77" s="4"/>
      <c r="Q77" s="4"/>
      <c r="R77" s="4"/>
      <c r="S77" s="4"/>
      <c r="T77" s="4"/>
      <c r="U77" s="4"/>
      <c r="V77" s="4"/>
      <c r="W77" s="4"/>
    </row>
    <row r="78" spans="1:23" ht="15">
      <c r="A78" s="4"/>
      <c r="B78" s="4"/>
      <c r="C78" s="4"/>
      <c r="D78" s="4"/>
      <c r="E78" s="4"/>
      <c r="F78" s="4"/>
      <c r="G78" s="4"/>
      <c r="H78" s="4"/>
      <c r="I78" s="4"/>
      <c r="J78" s="4"/>
      <c r="K78" s="4"/>
      <c r="L78" s="4"/>
      <c r="M78" s="4"/>
      <c r="N78" s="4"/>
      <c r="O78" s="4"/>
      <c r="P78" s="4"/>
      <c r="Q78" s="4"/>
      <c r="R78" s="4"/>
      <c r="S78" s="4"/>
      <c r="T78" s="4"/>
      <c r="U78" s="4"/>
      <c r="V78" s="4"/>
      <c r="W78" s="4"/>
    </row>
    <row r="79" spans="1:23" ht="15">
      <c r="A79" s="4"/>
      <c r="B79" s="4"/>
      <c r="C79" s="4"/>
      <c r="D79" s="4"/>
      <c r="E79" s="4"/>
      <c r="F79" s="4"/>
      <c r="G79" s="4"/>
      <c r="H79" s="4"/>
      <c r="I79" s="4"/>
      <c r="J79" s="4"/>
      <c r="K79" s="4"/>
      <c r="L79" s="4"/>
      <c r="M79" s="4"/>
      <c r="N79" s="4"/>
      <c r="O79" s="4"/>
      <c r="P79" s="4"/>
      <c r="Q79" s="4"/>
      <c r="R79" s="4"/>
      <c r="S79" s="4"/>
      <c r="T79" s="4"/>
      <c r="U79" s="4"/>
      <c r="V79" s="4"/>
      <c r="W79" s="4"/>
    </row>
    <row r="80" spans="1:23" ht="15">
      <c r="A80" s="4"/>
      <c r="B80" s="4"/>
      <c r="C80" s="4"/>
      <c r="D80" s="4"/>
      <c r="E80" s="4"/>
      <c r="F80" s="4"/>
      <c r="G80" s="4"/>
      <c r="H80" s="4"/>
      <c r="I80" s="4"/>
      <c r="J80" s="4"/>
      <c r="K80" s="4"/>
      <c r="L80" s="4"/>
      <c r="M80" s="4"/>
      <c r="N80" s="4"/>
      <c r="O80" s="4"/>
      <c r="P80" s="4"/>
      <c r="Q80" s="4"/>
      <c r="R80" s="4"/>
      <c r="S80" s="4"/>
      <c r="T80" s="4"/>
      <c r="U80" s="4"/>
      <c r="V80" s="4"/>
      <c r="W80" s="4"/>
    </row>
    <row r="81" spans="1:23" ht="15">
      <c r="A81" s="4"/>
      <c r="B81" s="4"/>
      <c r="C81" s="4"/>
      <c r="D81" s="4"/>
      <c r="E81" s="4"/>
      <c r="F81" s="4"/>
      <c r="G81" s="4"/>
      <c r="H81" s="4"/>
      <c r="I81" s="4"/>
      <c r="J81" s="4"/>
      <c r="K81" s="4"/>
      <c r="L81" s="4"/>
      <c r="M81" s="4"/>
      <c r="N81" s="4"/>
      <c r="O81" s="4"/>
      <c r="P81" s="4"/>
      <c r="Q81" s="4"/>
      <c r="R81" s="4"/>
      <c r="S81" s="4"/>
      <c r="T81" s="4"/>
      <c r="U81" s="4"/>
      <c r="V81" s="4"/>
      <c r="W81" s="4"/>
    </row>
  </sheetData>
  <sheetProtection algorithmName="SHA-512" hashValue="CdNGisk8oONRC8aecb5Z8tNyouZ4zETbcf0gdmmUZXiHPXeNMWEaURsCDqrObIPoaMte4Z0GzHzTp+A1wznwcA==" saltValue="x7qIw/HsB89XWMxzHESLww==" spinCount="100000" sheet="1" objects="1" scenarios="1"/>
  <mergeCells count="1">
    <mergeCell ref="F25:H25"/>
  </mergeCells>
  <hyperlinks>
    <hyperlink ref="F25" location="Hjælpemodel!D36" display="Tilbage til hjælpemodel"/>
    <hyperlink ref="F25:H25" location="'hj-model'!D36" display="Tilbage til hjælpemodel"/>
  </hyperlinks>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36E69-9694-435E-B738-111145BACFD7}">
  <dimension ref="A1:Y38"/>
  <sheetViews>
    <sheetView workbookViewId="0" topLeftCell="A8">
      <selection activeCell="G9" sqref="G9"/>
    </sheetView>
  </sheetViews>
  <sheetFormatPr defaultColWidth="9.140625" defaultRowHeight="15"/>
  <sheetData>
    <row r="1" spans="10:25" ht="15">
      <c r="J1" s="4"/>
      <c r="K1" s="4"/>
      <c r="L1" s="4"/>
      <c r="M1" s="4"/>
      <c r="N1" s="4"/>
      <c r="O1" s="4"/>
      <c r="P1" s="4"/>
      <c r="Q1" s="4"/>
      <c r="R1" s="4"/>
      <c r="S1" s="4"/>
      <c r="T1" s="4"/>
      <c r="U1" s="4"/>
      <c r="V1" s="4"/>
      <c r="W1" s="4"/>
      <c r="X1" s="4"/>
      <c r="Y1" s="4"/>
    </row>
    <row r="2" spans="10:25" ht="15">
      <c r="J2" s="4"/>
      <c r="K2" s="4"/>
      <c r="L2" s="4"/>
      <c r="M2" s="4"/>
      <c r="N2" s="4"/>
      <c r="O2" s="4"/>
      <c r="P2" s="4"/>
      <c r="Q2" s="4"/>
      <c r="R2" s="4"/>
      <c r="S2" s="4"/>
      <c r="T2" s="4"/>
      <c r="U2" s="4"/>
      <c r="V2" s="4"/>
      <c r="W2" s="4"/>
      <c r="X2" s="4"/>
      <c r="Y2" s="4"/>
    </row>
    <row r="3" spans="10:25" ht="15">
      <c r="J3" s="4"/>
      <c r="K3" s="4"/>
      <c r="L3" s="4"/>
      <c r="M3" s="4"/>
      <c r="N3" s="4"/>
      <c r="O3" s="4"/>
      <c r="P3" s="4"/>
      <c r="Q3" s="4"/>
      <c r="R3" s="4"/>
      <c r="S3" s="4"/>
      <c r="T3" s="4"/>
      <c r="U3" s="4"/>
      <c r="V3" s="4"/>
      <c r="W3" s="4"/>
      <c r="X3" s="4"/>
      <c r="Y3" s="4"/>
    </row>
    <row r="4" spans="10:25" ht="15">
      <c r="J4" s="4"/>
      <c r="K4" s="4"/>
      <c r="L4" s="4"/>
      <c r="M4" s="4"/>
      <c r="N4" s="4"/>
      <c r="O4" s="4"/>
      <c r="P4" s="4"/>
      <c r="Q4" s="4"/>
      <c r="R4" s="4"/>
      <c r="S4" s="4"/>
      <c r="T4" s="4"/>
      <c r="U4" s="4"/>
      <c r="V4" s="4"/>
      <c r="W4" s="4"/>
      <c r="X4" s="4"/>
      <c r="Y4" s="4"/>
    </row>
    <row r="5" spans="10:25" ht="15">
      <c r="J5" s="4"/>
      <c r="K5" s="4"/>
      <c r="L5" s="4"/>
      <c r="M5" s="4"/>
      <c r="N5" s="4"/>
      <c r="O5" s="4"/>
      <c r="P5" s="4"/>
      <c r="Q5" s="4"/>
      <c r="R5" s="4"/>
      <c r="S5" s="4"/>
      <c r="T5" s="4"/>
      <c r="U5" s="4"/>
      <c r="V5" s="4"/>
      <c r="W5" s="4"/>
      <c r="X5" s="4"/>
      <c r="Y5" s="4"/>
    </row>
    <row r="6" spans="10:25" ht="15">
      <c r="J6" s="4"/>
      <c r="K6" s="4"/>
      <c r="L6" s="4"/>
      <c r="M6" s="4"/>
      <c r="N6" s="4"/>
      <c r="O6" s="4"/>
      <c r="P6" s="4"/>
      <c r="Q6" s="4"/>
      <c r="R6" s="4"/>
      <c r="S6" s="4"/>
      <c r="T6" s="4"/>
      <c r="U6" s="4"/>
      <c r="V6" s="4"/>
      <c r="W6" s="4"/>
      <c r="X6" s="4"/>
      <c r="Y6" s="4"/>
    </row>
    <row r="7" spans="10:25" ht="15">
      <c r="J7" s="255" t="s">
        <v>185</v>
      </c>
      <c r="K7" s="268"/>
      <c r="L7" s="268"/>
      <c r="M7" s="4"/>
      <c r="N7" s="4"/>
      <c r="O7" s="4"/>
      <c r="P7" s="4"/>
      <c r="Q7" s="4"/>
      <c r="R7" s="4"/>
      <c r="S7" s="4"/>
      <c r="T7" s="4"/>
      <c r="U7" s="4"/>
      <c r="V7" s="4"/>
      <c r="W7" s="4"/>
      <c r="X7" s="4"/>
      <c r="Y7" s="4"/>
    </row>
    <row r="8" spans="10:25" ht="15">
      <c r="J8" s="4"/>
      <c r="K8" s="4"/>
      <c r="L8" s="4"/>
      <c r="M8" s="4"/>
      <c r="N8" s="4"/>
      <c r="O8" s="4"/>
      <c r="P8" s="4"/>
      <c r="Q8" s="4"/>
      <c r="R8" s="4"/>
      <c r="S8" s="4"/>
      <c r="T8" s="4"/>
      <c r="U8" s="4"/>
      <c r="V8" s="4"/>
      <c r="W8" s="4"/>
      <c r="X8" s="4"/>
      <c r="Y8" s="4"/>
    </row>
    <row r="9" spans="1:25" ht="15" thickBot="1">
      <c r="A9" s="165">
        <f>'hj-model'!D18</f>
        <v>0</v>
      </c>
      <c r="B9" s="111" t="s">
        <v>179</v>
      </c>
      <c r="C9" s="169">
        <f>'hj-model'!D26</f>
        <v>6</v>
      </c>
      <c r="D9" s="111" t="s">
        <v>186</v>
      </c>
      <c r="E9" s="111">
        <v>100</v>
      </c>
      <c r="F9" s="111" t="s">
        <v>180</v>
      </c>
      <c r="G9" s="170">
        <f>A9*C9/E9</f>
        <v>0</v>
      </c>
      <c r="H9" s="171" t="s">
        <v>22</v>
      </c>
      <c r="J9" s="4"/>
      <c r="K9" s="4"/>
      <c r="L9" s="4"/>
      <c r="M9" s="4"/>
      <c r="N9" s="4"/>
      <c r="O9" s="4"/>
      <c r="P9" s="4"/>
      <c r="Q9" s="4"/>
      <c r="R9" s="4"/>
      <c r="S9" s="4"/>
      <c r="T9" s="4"/>
      <c r="U9" s="4"/>
      <c r="V9" s="4"/>
      <c r="W9" s="4"/>
      <c r="X9" s="4"/>
      <c r="Y9" s="4"/>
    </row>
    <row r="10" spans="10:25" ht="15" thickTop="1">
      <c r="J10" s="4"/>
      <c r="K10" s="4"/>
      <c r="L10" s="4"/>
      <c r="M10" s="4"/>
      <c r="N10" s="4"/>
      <c r="O10" s="4"/>
      <c r="P10" s="4"/>
      <c r="Q10" s="4"/>
      <c r="R10" s="4"/>
      <c r="S10" s="4"/>
      <c r="T10" s="4"/>
      <c r="U10" s="4"/>
      <c r="V10" s="4"/>
      <c r="W10" s="4"/>
      <c r="X10" s="4"/>
      <c r="Y10" s="4"/>
    </row>
    <row r="11" spans="1:25" ht="15">
      <c r="A11" s="4"/>
      <c r="B11" s="4"/>
      <c r="C11" s="4"/>
      <c r="D11" s="4"/>
      <c r="E11" s="4"/>
      <c r="F11" s="4"/>
      <c r="G11" s="4"/>
      <c r="H11" s="4"/>
      <c r="I11" s="4"/>
      <c r="J11" s="4"/>
      <c r="K11" s="4"/>
      <c r="L11" s="4"/>
      <c r="M11" s="4"/>
      <c r="N11" s="4"/>
      <c r="O11" s="4"/>
      <c r="P11" s="4"/>
      <c r="Q11" s="4"/>
      <c r="R11" s="4"/>
      <c r="S11" s="4"/>
      <c r="T11" s="4"/>
      <c r="U11" s="4"/>
      <c r="V11" s="4"/>
      <c r="W11" s="4"/>
      <c r="X11" s="4"/>
      <c r="Y11" s="4"/>
    </row>
    <row r="12" spans="1:25" ht="15">
      <c r="A12" s="4"/>
      <c r="B12" s="4"/>
      <c r="C12" s="4"/>
      <c r="D12" s="4"/>
      <c r="E12" s="4"/>
      <c r="F12" s="4"/>
      <c r="G12" s="4"/>
      <c r="H12" s="4"/>
      <c r="I12" s="4"/>
      <c r="J12" s="4"/>
      <c r="K12" s="4"/>
      <c r="L12" s="4"/>
      <c r="M12" s="4"/>
      <c r="N12" s="4"/>
      <c r="O12" s="4"/>
      <c r="P12" s="4"/>
      <c r="Q12" s="4"/>
      <c r="R12" s="4"/>
      <c r="S12" s="4"/>
      <c r="T12" s="4"/>
      <c r="U12" s="4"/>
      <c r="V12" s="4"/>
      <c r="W12" s="4"/>
      <c r="X12" s="4"/>
      <c r="Y12" s="4"/>
    </row>
    <row r="13" spans="1:25" ht="15">
      <c r="A13" s="4"/>
      <c r="B13" s="4"/>
      <c r="C13" s="4"/>
      <c r="D13" s="4"/>
      <c r="E13" s="4"/>
      <c r="F13" s="4"/>
      <c r="G13" s="4"/>
      <c r="H13" s="4"/>
      <c r="I13" s="4"/>
      <c r="J13" s="4"/>
      <c r="K13" s="4"/>
      <c r="L13" s="4"/>
      <c r="M13" s="4"/>
      <c r="N13" s="4"/>
      <c r="O13" s="4"/>
      <c r="P13" s="4"/>
      <c r="Q13" s="4"/>
      <c r="R13" s="4"/>
      <c r="S13" s="4"/>
      <c r="T13" s="4"/>
      <c r="U13" s="4"/>
      <c r="V13" s="4"/>
      <c r="W13" s="4"/>
      <c r="X13" s="4"/>
      <c r="Y13" s="4"/>
    </row>
    <row r="14" spans="1:25" ht="15">
      <c r="A14" s="4"/>
      <c r="B14" s="4"/>
      <c r="C14" s="4"/>
      <c r="D14" s="4"/>
      <c r="E14" s="4"/>
      <c r="F14" s="4"/>
      <c r="G14" s="4"/>
      <c r="H14" s="4"/>
      <c r="I14" s="4"/>
      <c r="J14" s="4"/>
      <c r="K14" s="4"/>
      <c r="L14" s="4"/>
      <c r="M14" s="4"/>
      <c r="N14" s="4"/>
      <c r="O14" s="4"/>
      <c r="P14" s="4"/>
      <c r="Q14" s="4"/>
      <c r="R14" s="4"/>
      <c r="S14" s="4"/>
      <c r="T14" s="4"/>
      <c r="U14" s="4"/>
      <c r="V14" s="4"/>
      <c r="W14" s="4"/>
      <c r="X14" s="4"/>
      <c r="Y14" s="4"/>
    </row>
    <row r="15" spans="1:25" ht="15">
      <c r="A15" s="4"/>
      <c r="B15" s="4"/>
      <c r="C15" s="4"/>
      <c r="D15" s="4"/>
      <c r="E15" s="4"/>
      <c r="F15" s="4"/>
      <c r="G15" s="4"/>
      <c r="H15" s="4"/>
      <c r="I15" s="4"/>
      <c r="J15" s="4"/>
      <c r="K15" s="4"/>
      <c r="L15" s="4"/>
      <c r="M15" s="4"/>
      <c r="N15" s="4"/>
      <c r="O15" s="4"/>
      <c r="P15" s="4"/>
      <c r="Q15" s="4"/>
      <c r="R15" s="4"/>
      <c r="S15" s="4"/>
      <c r="T15" s="4"/>
      <c r="U15" s="4"/>
      <c r="V15" s="4"/>
      <c r="W15" s="4"/>
      <c r="X15" s="4"/>
      <c r="Y15" s="4"/>
    </row>
    <row r="16" spans="1:25" ht="15">
      <c r="A16" s="4"/>
      <c r="B16" s="4"/>
      <c r="C16" s="4"/>
      <c r="D16" s="4"/>
      <c r="E16" s="4"/>
      <c r="F16" s="4"/>
      <c r="G16" s="4"/>
      <c r="H16" s="4"/>
      <c r="I16" s="4"/>
      <c r="J16" s="4"/>
      <c r="K16" s="4"/>
      <c r="L16" s="4"/>
      <c r="M16" s="4"/>
      <c r="N16" s="4"/>
      <c r="O16" s="4"/>
      <c r="P16" s="4"/>
      <c r="Q16" s="4"/>
      <c r="R16" s="4"/>
      <c r="S16" s="4"/>
      <c r="T16" s="4"/>
      <c r="U16" s="4"/>
      <c r="V16" s="4"/>
      <c r="W16" s="4"/>
      <c r="X16" s="4"/>
      <c r="Y16" s="4"/>
    </row>
    <row r="17" spans="1:25" ht="15">
      <c r="A17" s="4"/>
      <c r="B17" s="4"/>
      <c r="C17" s="4"/>
      <c r="D17" s="4"/>
      <c r="E17" s="4"/>
      <c r="F17" s="4"/>
      <c r="G17" s="4"/>
      <c r="H17" s="4"/>
      <c r="I17" s="4"/>
      <c r="J17" s="4"/>
      <c r="K17" s="4"/>
      <c r="L17" s="4"/>
      <c r="M17" s="4"/>
      <c r="N17" s="4"/>
      <c r="O17" s="4"/>
      <c r="P17" s="4"/>
      <c r="Q17" s="4"/>
      <c r="R17" s="4"/>
      <c r="S17" s="4"/>
      <c r="T17" s="4"/>
      <c r="U17" s="4"/>
      <c r="V17" s="4"/>
      <c r="W17" s="4"/>
      <c r="X17" s="4"/>
      <c r="Y17" s="4"/>
    </row>
    <row r="18" spans="1:25" ht="15">
      <c r="A18" s="4"/>
      <c r="B18" s="4"/>
      <c r="C18" s="4"/>
      <c r="D18" s="4"/>
      <c r="E18" s="4"/>
      <c r="F18" s="4"/>
      <c r="G18" s="4"/>
      <c r="H18" s="4"/>
      <c r="I18" s="4"/>
      <c r="J18" s="4"/>
      <c r="K18" s="4"/>
      <c r="L18" s="4"/>
      <c r="M18" s="4"/>
      <c r="N18" s="4"/>
      <c r="O18" s="4"/>
      <c r="P18" s="4"/>
      <c r="Q18" s="4"/>
      <c r="R18" s="4"/>
      <c r="S18" s="4"/>
      <c r="T18" s="4"/>
      <c r="U18" s="4"/>
      <c r="V18" s="4"/>
      <c r="W18" s="4"/>
      <c r="X18" s="4"/>
      <c r="Y18" s="4"/>
    </row>
    <row r="19" spans="1:25" ht="15">
      <c r="A19" s="4"/>
      <c r="B19" s="4"/>
      <c r="C19" s="4"/>
      <c r="D19" s="4"/>
      <c r="E19" s="4"/>
      <c r="F19" s="4"/>
      <c r="G19" s="4"/>
      <c r="H19" s="4"/>
      <c r="I19" s="4"/>
      <c r="J19" s="4"/>
      <c r="K19" s="4"/>
      <c r="L19" s="4"/>
      <c r="M19" s="4"/>
      <c r="N19" s="4"/>
      <c r="O19" s="4"/>
      <c r="P19" s="4"/>
      <c r="Q19" s="4"/>
      <c r="R19" s="4"/>
      <c r="S19" s="4"/>
      <c r="T19" s="4"/>
      <c r="U19" s="4"/>
      <c r="V19" s="4"/>
      <c r="W19" s="4"/>
      <c r="X19" s="4"/>
      <c r="Y19" s="4"/>
    </row>
    <row r="20" spans="1:25" ht="15">
      <c r="A20" s="4"/>
      <c r="B20" s="4"/>
      <c r="C20" s="4"/>
      <c r="D20" s="4"/>
      <c r="E20" s="4"/>
      <c r="F20" s="4"/>
      <c r="G20" s="4"/>
      <c r="H20" s="4"/>
      <c r="I20" s="4"/>
      <c r="J20" s="4"/>
      <c r="K20" s="4"/>
      <c r="L20" s="4"/>
      <c r="M20" s="4"/>
      <c r="N20" s="4"/>
      <c r="O20" s="4"/>
      <c r="P20" s="4"/>
      <c r="Q20" s="4"/>
      <c r="R20" s="4"/>
      <c r="S20" s="4"/>
      <c r="T20" s="4"/>
      <c r="U20" s="4"/>
      <c r="V20" s="4"/>
      <c r="W20" s="4"/>
      <c r="X20" s="4"/>
      <c r="Y20" s="4"/>
    </row>
    <row r="21" spans="1:25" ht="15">
      <c r="A21" s="4"/>
      <c r="B21" s="4"/>
      <c r="C21" s="4"/>
      <c r="D21" s="4"/>
      <c r="E21" s="4"/>
      <c r="F21" s="4"/>
      <c r="G21" s="4"/>
      <c r="H21" s="4"/>
      <c r="I21" s="4"/>
      <c r="J21" s="4"/>
      <c r="K21" s="4"/>
      <c r="L21" s="4"/>
      <c r="M21" s="4"/>
      <c r="N21" s="4"/>
      <c r="O21" s="4"/>
      <c r="P21" s="4"/>
      <c r="Q21" s="4"/>
      <c r="R21" s="4"/>
      <c r="S21" s="4"/>
      <c r="T21" s="4"/>
      <c r="U21" s="4"/>
      <c r="V21" s="4"/>
      <c r="W21" s="4"/>
      <c r="X21" s="4"/>
      <c r="Y21" s="4"/>
    </row>
    <row r="22" spans="1:25" ht="15">
      <c r="A22" s="4"/>
      <c r="B22" s="4"/>
      <c r="C22" s="4"/>
      <c r="D22" s="4"/>
      <c r="E22" s="4"/>
      <c r="F22" s="4"/>
      <c r="G22" s="4"/>
      <c r="H22" s="4"/>
      <c r="I22" s="4"/>
      <c r="J22" s="4"/>
      <c r="K22" s="4"/>
      <c r="L22" s="4"/>
      <c r="M22" s="4"/>
      <c r="N22" s="4"/>
      <c r="O22" s="4"/>
      <c r="P22" s="4"/>
      <c r="Q22" s="4"/>
      <c r="R22" s="4"/>
      <c r="S22" s="4"/>
      <c r="T22" s="4"/>
      <c r="U22" s="4"/>
      <c r="V22" s="4"/>
      <c r="W22" s="4"/>
      <c r="X22" s="4"/>
      <c r="Y22" s="4"/>
    </row>
    <row r="23" spans="1:25" ht="15">
      <c r="A23" s="4"/>
      <c r="B23" s="4"/>
      <c r="C23" s="4"/>
      <c r="D23" s="4"/>
      <c r="E23" s="4"/>
      <c r="F23" s="4"/>
      <c r="G23" s="4"/>
      <c r="H23" s="4"/>
      <c r="I23" s="4"/>
      <c r="J23" s="4"/>
      <c r="K23" s="4"/>
      <c r="L23" s="4"/>
      <c r="M23" s="4"/>
      <c r="N23" s="4"/>
      <c r="O23" s="4"/>
      <c r="P23" s="4"/>
      <c r="Q23" s="4"/>
      <c r="R23" s="4"/>
      <c r="S23" s="4"/>
      <c r="T23" s="4"/>
      <c r="U23" s="4"/>
      <c r="V23" s="4"/>
      <c r="W23" s="4"/>
      <c r="X23" s="4"/>
      <c r="Y23" s="4"/>
    </row>
    <row r="24" spans="1:25" ht="15">
      <c r="A24" s="4"/>
      <c r="B24" s="4"/>
      <c r="C24" s="4"/>
      <c r="D24" s="4"/>
      <c r="E24" s="4"/>
      <c r="F24" s="4"/>
      <c r="G24" s="4"/>
      <c r="H24" s="4"/>
      <c r="I24" s="4"/>
      <c r="J24" s="4"/>
      <c r="K24" s="4"/>
      <c r="L24" s="4"/>
      <c r="M24" s="4"/>
      <c r="N24" s="4"/>
      <c r="O24" s="4"/>
      <c r="P24" s="4"/>
      <c r="Q24" s="4"/>
      <c r="R24" s="4"/>
      <c r="S24" s="4"/>
      <c r="T24" s="4"/>
      <c r="U24" s="4"/>
      <c r="V24" s="4"/>
      <c r="W24" s="4"/>
      <c r="X24" s="4"/>
      <c r="Y24" s="4"/>
    </row>
    <row r="25" spans="1:25" ht="15">
      <c r="A25" s="4"/>
      <c r="B25" s="4"/>
      <c r="C25" s="4"/>
      <c r="D25" s="4"/>
      <c r="E25" s="4"/>
      <c r="F25" s="4"/>
      <c r="G25" s="4"/>
      <c r="H25" s="4"/>
      <c r="I25" s="4"/>
      <c r="J25" s="4"/>
      <c r="K25" s="4"/>
      <c r="L25" s="4"/>
      <c r="M25" s="4"/>
      <c r="N25" s="4"/>
      <c r="O25" s="4"/>
      <c r="P25" s="4"/>
      <c r="Q25" s="4"/>
      <c r="R25" s="4"/>
      <c r="S25" s="4"/>
      <c r="T25" s="4"/>
      <c r="U25" s="4"/>
      <c r="V25" s="4"/>
      <c r="W25" s="4"/>
      <c r="X25" s="4"/>
      <c r="Y25" s="4"/>
    </row>
    <row r="26" spans="1:25" ht="15">
      <c r="A26" s="4"/>
      <c r="B26" s="4"/>
      <c r="C26" s="4"/>
      <c r="D26" s="4"/>
      <c r="E26" s="4"/>
      <c r="F26" s="4"/>
      <c r="G26" s="4"/>
      <c r="H26" s="4"/>
      <c r="I26" s="4"/>
      <c r="J26" s="4"/>
      <c r="K26" s="4"/>
      <c r="L26" s="4"/>
      <c r="M26" s="4"/>
      <c r="N26" s="4"/>
      <c r="O26" s="4"/>
      <c r="P26" s="4"/>
      <c r="Q26" s="4"/>
      <c r="R26" s="4"/>
      <c r="S26" s="4"/>
      <c r="T26" s="4"/>
      <c r="U26" s="4"/>
      <c r="V26" s="4"/>
      <c r="W26" s="4"/>
      <c r="X26" s="4"/>
      <c r="Y26" s="4"/>
    </row>
    <row r="27" spans="1:25" ht="15">
      <c r="A27" s="4"/>
      <c r="B27" s="4"/>
      <c r="C27" s="4"/>
      <c r="D27" s="4"/>
      <c r="E27" s="4"/>
      <c r="F27" s="4"/>
      <c r="G27" s="4"/>
      <c r="H27" s="4"/>
      <c r="I27" s="4"/>
      <c r="J27" s="4"/>
      <c r="K27" s="4"/>
      <c r="L27" s="4"/>
      <c r="M27" s="4"/>
      <c r="N27" s="4"/>
      <c r="O27" s="4"/>
      <c r="P27" s="4"/>
      <c r="Q27" s="4"/>
      <c r="R27" s="4"/>
      <c r="S27" s="4"/>
      <c r="T27" s="4"/>
      <c r="U27" s="4"/>
      <c r="V27" s="4"/>
      <c r="W27" s="4"/>
      <c r="X27" s="4"/>
      <c r="Y27" s="4"/>
    </row>
    <row r="28" spans="1:25" ht="15">
      <c r="A28" s="4"/>
      <c r="B28" s="4"/>
      <c r="C28" s="4"/>
      <c r="D28" s="4"/>
      <c r="E28" s="4"/>
      <c r="F28" s="4"/>
      <c r="G28" s="4"/>
      <c r="H28" s="4"/>
      <c r="I28" s="4"/>
      <c r="J28" s="4"/>
      <c r="K28" s="4"/>
      <c r="L28" s="4"/>
      <c r="M28" s="4"/>
      <c r="N28" s="4"/>
      <c r="O28" s="4"/>
      <c r="P28" s="4"/>
      <c r="Q28" s="4"/>
      <c r="R28" s="4"/>
      <c r="S28" s="4"/>
      <c r="T28" s="4"/>
      <c r="U28" s="4"/>
      <c r="V28" s="4"/>
      <c r="W28" s="4"/>
      <c r="X28" s="4"/>
      <c r="Y28" s="4"/>
    </row>
    <row r="29" spans="1:25" ht="15">
      <c r="A29" s="4"/>
      <c r="B29" s="4"/>
      <c r="C29" s="4"/>
      <c r="D29" s="4"/>
      <c r="E29" s="4"/>
      <c r="F29" s="4"/>
      <c r="G29" s="4"/>
      <c r="H29" s="4"/>
      <c r="I29" s="4"/>
      <c r="J29" s="4"/>
      <c r="K29" s="4"/>
      <c r="L29" s="4"/>
      <c r="M29" s="4"/>
      <c r="N29" s="4"/>
      <c r="O29" s="4"/>
      <c r="P29" s="4"/>
      <c r="Q29" s="4"/>
      <c r="R29" s="4"/>
      <c r="S29" s="4"/>
      <c r="T29" s="4"/>
      <c r="U29" s="4"/>
      <c r="V29" s="4"/>
      <c r="W29" s="4"/>
      <c r="X29" s="4"/>
      <c r="Y29" s="4"/>
    </row>
    <row r="30" spans="1:25" ht="15">
      <c r="A30" s="4"/>
      <c r="B30" s="4"/>
      <c r="C30" s="4"/>
      <c r="D30" s="4"/>
      <c r="E30" s="4"/>
      <c r="F30" s="4"/>
      <c r="G30" s="4"/>
      <c r="H30" s="4"/>
      <c r="I30" s="4"/>
      <c r="J30" s="4"/>
      <c r="K30" s="4"/>
      <c r="L30" s="4"/>
      <c r="M30" s="4"/>
      <c r="N30" s="4"/>
      <c r="O30" s="4"/>
      <c r="P30" s="4"/>
      <c r="Q30" s="4"/>
      <c r="R30" s="4"/>
      <c r="S30" s="4"/>
      <c r="T30" s="4"/>
      <c r="U30" s="4"/>
      <c r="V30" s="4"/>
      <c r="W30" s="4"/>
      <c r="X30" s="4"/>
      <c r="Y30" s="4"/>
    </row>
    <row r="31" spans="1:25" ht="15">
      <c r="A31" s="4"/>
      <c r="B31" s="4"/>
      <c r="C31" s="4"/>
      <c r="D31" s="4"/>
      <c r="E31" s="4"/>
      <c r="F31" s="4"/>
      <c r="G31" s="4"/>
      <c r="H31" s="4"/>
      <c r="I31" s="4"/>
      <c r="J31" s="4"/>
      <c r="K31" s="4"/>
      <c r="L31" s="4"/>
      <c r="M31" s="4"/>
      <c r="N31" s="4"/>
      <c r="O31" s="4"/>
      <c r="P31" s="4"/>
      <c r="Q31" s="4"/>
      <c r="R31" s="4"/>
      <c r="S31" s="4"/>
      <c r="T31" s="4"/>
      <c r="U31" s="4"/>
      <c r="V31" s="4"/>
      <c r="W31" s="4"/>
      <c r="X31" s="4"/>
      <c r="Y31" s="4"/>
    </row>
    <row r="32" spans="1:25" ht="15">
      <c r="A32" s="4"/>
      <c r="B32" s="4"/>
      <c r="C32" s="4"/>
      <c r="D32" s="4"/>
      <c r="E32" s="4"/>
      <c r="F32" s="4"/>
      <c r="G32" s="4"/>
      <c r="H32" s="4"/>
      <c r="I32" s="4"/>
      <c r="J32" s="4"/>
      <c r="K32" s="4"/>
      <c r="L32" s="4"/>
      <c r="M32" s="4"/>
      <c r="N32" s="4"/>
      <c r="O32" s="4"/>
      <c r="P32" s="4"/>
      <c r="Q32" s="4"/>
      <c r="R32" s="4"/>
      <c r="S32" s="4"/>
      <c r="T32" s="4"/>
      <c r="U32" s="4"/>
      <c r="V32" s="4"/>
      <c r="W32" s="4"/>
      <c r="X32" s="4"/>
      <c r="Y32" s="4"/>
    </row>
    <row r="33" spans="1:25" ht="15">
      <c r="A33" s="4"/>
      <c r="B33" s="4"/>
      <c r="C33" s="4"/>
      <c r="D33" s="4"/>
      <c r="E33" s="4"/>
      <c r="F33" s="4"/>
      <c r="G33" s="4"/>
      <c r="H33" s="4"/>
      <c r="I33" s="4"/>
      <c r="J33" s="4"/>
      <c r="K33" s="4"/>
      <c r="L33" s="4"/>
      <c r="M33" s="4"/>
      <c r="N33" s="4"/>
      <c r="O33" s="4"/>
      <c r="P33" s="4"/>
      <c r="Q33" s="4"/>
      <c r="R33" s="4"/>
      <c r="S33" s="4"/>
      <c r="T33" s="4"/>
      <c r="U33" s="4"/>
      <c r="V33" s="4"/>
      <c r="W33" s="4"/>
      <c r="X33" s="4"/>
      <c r="Y33" s="4"/>
    </row>
    <row r="34" spans="1:25" ht="15">
      <c r="A34" s="4"/>
      <c r="B34" s="4"/>
      <c r="C34" s="4"/>
      <c r="D34" s="4"/>
      <c r="E34" s="4"/>
      <c r="F34" s="4"/>
      <c r="G34" s="4"/>
      <c r="H34" s="4"/>
      <c r="I34" s="4"/>
      <c r="J34" s="4"/>
      <c r="K34" s="4"/>
      <c r="L34" s="4"/>
      <c r="M34" s="4"/>
      <c r="N34" s="4"/>
      <c r="O34" s="4"/>
      <c r="P34" s="4"/>
      <c r="Q34" s="4"/>
      <c r="R34" s="4"/>
      <c r="S34" s="4"/>
      <c r="T34" s="4"/>
      <c r="U34" s="4"/>
      <c r="V34" s="4"/>
      <c r="W34" s="4"/>
      <c r="X34" s="4"/>
      <c r="Y34" s="4"/>
    </row>
    <row r="35" spans="1:25" ht="15">
      <c r="A35" s="4"/>
      <c r="B35" s="4"/>
      <c r="C35" s="4"/>
      <c r="D35" s="4"/>
      <c r="E35" s="4"/>
      <c r="F35" s="4"/>
      <c r="G35" s="4"/>
      <c r="H35" s="4"/>
      <c r="I35" s="4"/>
      <c r="J35" s="4"/>
      <c r="K35" s="4"/>
      <c r="L35" s="4"/>
      <c r="M35" s="4"/>
      <c r="N35" s="4"/>
      <c r="O35" s="4"/>
      <c r="P35" s="4"/>
      <c r="Q35" s="4"/>
      <c r="R35" s="4"/>
      <c r="S35" s="4"/>
      <c r="T35" s="4"/>
      <c r="U35" s="4"/>
      <c r="V35" s="4"/>
      <c r="W35" s="4"/>
      <c r="X35" s="4"/>
      <c r="Y35" s="4"/>
    </row>
    <row r="36" spans="1:25" ht="15">
      <c r="A36" s="4"/>
      <c r="B36" s="4"/>
      <c r="C36" s="4"/>
      <c r="D36" s="4"/>
      <c r="E36" s="4"/>
      <c r="F36" s="4"/>
      <c r="G36" s="4"/>
      <c r="H36" s="4"/>
      <c r="I36" s="4"/>
      <c r="J36" s="4"/>
      <c r="K36" s="4"/>
      <c r="L36" s="4"/>
      <c r="M36" s="4"/>
      <c r="N36" s="4"/>
      <c r="O36" s="4"/>
      <c r="P36" s="4"/>
      <c r="Q36" s="4"/>
      <c r="R36" s="4"/>
      <c r="S36" s="4"/>
      <c r="T36" s="4"/>
      <c r="U36" s="4"/>
      <c r="V36" s="4"/>
      <c r="W36" s="4"/>
      <c r="X36" s="4"/>
      <c r="Y36" s="4"/>
    </row>
    <row r="37" spans="1:25" ht="15">
      <c r="A37" s="4"/>
      <c r="B37" s="4"/>
      <c r="C37" s="4"/>
      <c r="D37" s="4"/>
      <c r="E37" s="4"/>
      <c r="F37" s="4"/>
      <c r="G37" s="4"/>
      <c r="H37" s="4"/>
      <c r="I37" s="4"/>
      <c r="J37" s="4"/>
      <c r="K37" s="4"/>
      <c r="L37" s="4"/>
      <c r="M37" s="4"/>
      <c r="N37" s="4"/>
      <c r="O37" s="4"/>
      <c r="P37" s="4"/>
      <c r="Q37" s="4"/>
      <c r="R37" s="4"/>
      <c r="S37" s="4"/>
      <c r="T37" s="4"/>
      <c r="U37" s="4"/>
      <c r="V37" s="4"/>
      <c r="W37" s="4"/>
      <c r="X37" s="4"/>
      <c r="Y37" s="4"/>
    </row>
    <row r="38" spans="1:25" ht="15">
      <c r="A38" s="4"/>
      <c r="B38" s="4"/>
      <c r="C38" s="4"/>
      <c r="D38" s="4"/>
      <c r="E38" s="4"/>
      <c r="F38" s="4"/>
      <c r="G38" s="4"/>
      <c r="H38" s="4"/>
      <c r="I38" s="4"/>
      <c r="J38" s="4"/>
      <c r="K38" s="4"/>
      <c r="L38" s="4"/>
      <c r="M38" s="4"/>
      <c r="N38" s="4"/>
      <c r="O38" s="4"/>
      <c r="P38" s="4"/>
      <c r="Q38" s="4"/>
      <c r="R38" s="4"/>
      <c r="S38" s="4"/>
      <c r="T38" s="4"/>
      <c r="U38" s="4"/>
      <c r="V38" s="4"/>
      <c r="W38" s="4"/>
      <c r="X38" s="4"/>
      <c r="Y38" s="4"/>
    </row>
  </sheetData>
  <sheetProtection algorithmName="SHA-512" hashValue="YAwX1XYnhxZVkVgL8X7cXnPtiU8Z0UxcU0oaNNVCVYyZLWYtbyqhZJTFeUUQ2CTJWyYdqHnRCuRaFBSxPsTIsA==" saltValue="vk+3Jxj3WRsy+mR4Wwg5NQ==" spinCount="100000" sheet="1" objects="1" scenarios="1"/>
  <mergeCells count="1">
    <mergeCell ref="J7:L7"/>
  </mergeCells>
  <hyperlinks>
    <hyperlink ref="J7" location="Hjælpemodel!D42" display="Tilbage til hjælpemodel "/>
    <hyperlink ref="J7:L7" location="'hj-model'!D42" display="Tilbage til hjælpemodel "/>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EB2EB-2EFF-4BA3-A2BB-CFFD749BF62E}">
  <dimension ref="A1:Z37"/>
  <sheetViews>
    <sheetView workbookViewId="0" topLeftCell="A8">
      <selection activeCell="A15" sqref="A15"/>
    </sheetView>
  </sheetViews>
  <sheetFormatPr defaultColWidth="9.140625" defaultRowHeight="15"/>
  <cols>
    <col min="1" max="1" width="7.7109375" style="0" customWidth="1"/>
    <col min="2" max="2" width="5.7109375" style="0" customWidth="1"/>
    <col min="3" max="3" width="7.7109375" style="0" customWidth="1"/>
    <col min="4" max="4" width="5.7109375" style="0" customWidth="1"/>
    <col min="5" max="5" width="7.7109375" style="0" customWidth="1"/>
    <col min="6" max="6" width="5.7109375" style="0" customWidth="1"/>
    <col min="7" max="7" width="7.7109375" style="0" customWidth="1"/>
    <col min="8" max="8" width="5.7109375" style="0" customWidth="1"/>
    <col min="9" max="9" width="7.7109375" style="0" customWidth="1"/>
    <col min="10" max="10" width="5.7109375" style="0" customWidth="1"/>
    <col min="11" max="12" width="7.7109375" style="0" customWidth="1"/>
  </cols>
  <sheetData>
    <row r="1" spans="14:26" ht="15">
      <c r="N1" s="4"/>
      <c r="O1" s="4"/>
      <c r="P1" s="4"/>
      <c r="Q1" s="4"/>
      <c r="R1" s="4"/>
      <c r="S1" s="4"/>
      <c r="T1" s="4"/>
      <c r="U1" s="4"/>
      <c r="V1" s="4"/>
      <c r="W1" s="4"/>
      <c r="X1" s="4"/>
      <c r="Y1" s="4"/>
      <c r="Z1" s="4"/>
    </row>
    <row r="2" spans="14:26" ht="15">
      <c r="N2" s="4"/>
      <c r="O2" s="4"/>
      <c r="P2" s="4"/>
      <c r="Q2" s="4"/>
      <c r="R2" s="4"/>
      <c r="S2" s="4"/>
      <c r="T2" s="4"/>
      <c r="U2" s="4"/>
      <c r="V2" s="4"/>
      <c r="W2" s="4"/>
      <c r="X2" s="4"/>
      <c r="Y2" s="4"/>
      <c r="Z2" s="4"/>
    </row>
    <row r="3" spans="14:26" ht="15">
      <c r="N3" s="4"/>
      <c r="O3" s="4"/>
      <c r="P3" s="4"/>
      <c r="Q3" s="4"/>
      <c r="R3" s="4"/>
      <c r="S3" s="4"/>
      <c r="T3" s="4"/>
      <c r="U3" s="4"/>
      <c r="V3" s="4"/>
      <c r="W3" s="4"/>
      <c r="X3" s="4"/>
      <c r="Y3" s="4"/>
      <c r="Z3" s="4"/>
    </row>
    <row r="4" spans="14:26" ht="15">
      <c r="N4" s="4"/>
      <c r="O4" s="4"/>
      <c r="P4" s="4"/>
      <c r="Q4" s="4"/>
      <c r="R4" s="4"/>
      <c r="S4" s="4"/>
      <c r="T4" s="4"/>
      <c r="U4" s="4"/>
      <c r="V4" s="4"/>
      <c r="W4" s="4"/>
      <c r="X4" s="4"/>
      <c r="Y4" s="4"/>
      <c r="Z4" s="4"/>
    </row>
    <row r="5" spans="14:26" ht="15">
      <c r="N5" s="4"/>
      <c r="O5" s="4"/>
      <c r="P5" s="4"/>
      <c r="Q5" s="4"/>
      <c r="R5" s="4"/>
      <c r="S5" s="4"/>
      <c r="T5" s="4"/>
      <c r="U5" s="4"/>
      <c r="V5" s="4"/>
      <c r="W5" s="4"/>
      <c r="X5" s="4"/>
      <c r="Y5" s="4"/>
      <c r="Z5" s="4"/>
    </row>
    <row r="6" spans="14:26" ht="15">
      <c r="N6" s="4"/>
      <c r="O6" s="4"/>
      <c r="P6" s="4"/>
      <c r="Q6" s="4"/>
      <c r="R6" s="4"/>
      <c r="S6" s="4"/>
      <c r="T6" s="4"/>
      <c r="U6" s="4"/>
      <c r="V6" s="4"/>
      <c r="W6" s="4"/>
      <c r="X6" s="4"/>
      <c r="Y6" s="4"/>
      <c r="Z6" s="4"/>
    </row>
    <row r="7" spans="14:26" ht="15">
      <c r="N7" s="4"/>
      <c r="O7" s="4"/>
      <c r="P7" s="4"/>
      <c r="Q7" s="4"/>
      <c r="R7" s="4"/>
      <c r="S7" s="4"/>
      <c r="T7" s="4"/>
      <c r="U7" s="4"/>
      <c r="V7" s="4"/>
      <c r="W7" s="4"/>
      <c r="X7" s="4"/>
      <c r="Y7" s="4"/>
      <c r="Z7" s="4"/>
    </row>
    <row r="8" spans="14:26" ht="15">
      <c r="N8" s="4"/>
      <c r="O8" s="4"/>
      <c r="P8" s="4"/>
      <c r="Q8" s="4"/>
      <c r="R8" s="4"/>
      <c r="S8" s="4"/>
      <c r="T8" s="4"/>
      <c r="U8" s="4"/>
      <c r="V8" s="4"/>
      <c r="W8" s="4"/>
      <c r="X8" s="4"/>
      <c r="Y8" s="4"/>
      <c r="Z8" s="4"/>
    </row>
    <row r="9" spans="14:26" ht="15">
      <c r="N9" s="4"/>
      <c r="O9" s="4"/>
      <c r="P9" s="4"/>
      <c r="Q9" s="4"/>
      <c r="R9" s="4"/>
      <c r="S9" s="4"/>
      <c r="T9" s="4"/>
      <c r="U9" s="4"/>
      <c r="V9" s="4"/>
      <c r="W9" s="4"/>
      <c r="X9" s="4"/>
      <c r="Y9" s="4"/>
      <c r="Z9" s="4"/>
    </row>
    <row r="10" spans="14:26" ht="15">
      <c r="N10" s="4"/>
      <c r="O10" s="4"/>
      <c r="P10" s="4"/>
      <c r="Q10" s="4"/>
      <c r="R10" s="4"/>
      <c r="S10" s="4"/>
      <c r="T10" s="4"/>
      <c r="U10" s="4"/>
      <c r="V10" s="4"/>
      <c r="W10" s="4"/>
      <c r="X10" s="4"/>
      <c r="Y10" s="4"/>
      <c r="Z10" s="4"/>
    </row>
    <row r="11" spans="14:26" ht="15">
      <c r="N11" s="4"/>
      <c r="O11" s="4"/>
      <c r="P11" s="4"/>
      <c r="Q11" s="4"/>
      <c r="R11" s="4"/>
      <c r="S11" s="4"/>
      <c r="T11" s="4"/>
      <c r="U11" s="4"/>
      <c r="V11" s="4"/>
      <c r="W11" s="4"/>
      <c r="X11" s="4"/>
      <c r="Y11" s="4"/>
      <c r="Z11" s="4"/>
    </row>
    <row r="12" spans="14:26" ht="15">
      <c r="N12" s="4"/>
      <c r="O12" s="4"/>
      <c r="P12" s="4"/>
      <c r="Q12" s="4"/>
      <c r="R12" s="4"/>
      <c r="S12" s="4"/>
      <c r="T12" s="4"/>
      <c r="U12" s="4"/>
      <c r="V12" s="4"/>
      <c r="W12" s="4"/>
      <c r="X12" s="4"/>
      <c r="Y12" s="4"/>
      <c r="Z12" s="4"/>
    </row>
    <row r="13" spans="14:26" ht="15">
      <c r="N13" s="255" t="s">
        <v>158</v>
      </c>
      <c r="O13" s="255"/>
      <c r="P13" s="255"/>
      <c r="Q13" s="4"/>
      <c r="R13" s="4"/>
      <c r="S13" s="4"/>
      <c r="T13" s="4"/>
      <c r="U13" s="4"/>
      <c r="V13" s="4"/>
      <c r="W13" s="4"/>
      <c r="X13" s="4"/>
      <c r="Y13" s="4"/>
      <c r="Z13" s="4"/>
    </row>
    <row r="14" spans="14:26" ht="15">
      <c r="N14" s="4"/>
      <c r="O14" s="4"/>
      <c r="P14" s="4"/>
      <c r="Q14" s="4"/>
      <c r="R14" s="4"/>
      <c r="S14" s="4"/>
      <c r="T14" s="4"/>
      <c r="U14" s="4"/>
      <c r="V14" s="4"/>
      <c r="W14" s="4"/>
      <c r="X14" s="4"/>
      <c r="Y14" s="4"/>
      <c r="Z14" s="4"/>
    </row>
    <row r="15" spans="1:26" ht="15" thickBot="1">
      <c r="A15" s="165">
        <f>'hj-model'!D18</f>
        <v>0</v>
      </c>
      <c r="B15" s="111" t="s">
        <v>186</v>
      </c>
      <c r="C15" s="111">
        <v>5</v>
      </c>
      <c r="D15" s="111" t="s">
        <v>179</v>
      </c>
      <c r="E15" s="165">
        <f>'hj-model'!D30</f>
        <v>0</v>
      </c>
      <c r="F15" s="111" t="s">
        <v>186</v>
      </c>
      <c r="G15" s="165">
        <f>'hj-model'!D19</f>
        <v>0</v>
      </c>
      <c r="H15" s="111" t="s">
        <v>186</v>
      </c>
      <c r="I15" s="172">
        <f>'hj-model'!D20</f>
        <v>7.4</v>
      </c>
      <c r="J15" s="111" t="s">
        <v>180</v>
      </c>
      <c r="K15" s="170" t="str">
        <f>'hj-model'!D44</f>
        <v>0</v>
      </c>
      <c r="L15" s="173" t="s">
        <v>22</v>
      </c>
      <c r="N15" s="4"/>
      <c r="O15" s="4"/>
      <c r="P15" s="4"/>
      <c r="Q15" s="4"/>
      <c r="R15" s="4"/>
      <c r="S15" s="4"/>
      <c r="T15" s="4"/>
      <c r="U15" s="4"/>
      <c r="V15" s="4"/>
      <c r="W15" s="4"/>
      <c r="X15" s="4"/>
      <c r="Y15" s="4"/>
      <c r="Z15" s="4"/>
    </row>
    <row r="16" spans="14:26" ht="15" thickTop="1">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sheetData>
  <sheetProtection algorithmName="SHA-512" hashValue="1kqaMh/QkVgpr/qNe4kqjo8PJpWkevbxQpWzjtQC4DMBDTijvolzJTeVFDBT9I9YmwKm5ZgqS4DRTD7zcni2mw==" saltValue="0J+RWJ76+ZDrew3kY9xLwQ==" spinCount="100000" sheet="1" objects="1" scenarios="1"/>
  <mergeCells count="1">
    <mergeCell ref="N13:P13"/>
  </mergeCells>
  <hyperlinks>
    <hyperlink ref="N13" location="Hjælpemodel!D48" display="Tilbage til hjælpemodel"/>
    <hyperlink ref="N13:P13" location="'hj-model'!D44" display="Tilbage til hjælpemode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5098-499B-438B-B5FB-9413554155B2}">
  <dimension ref="A1:Z37"/>
  <sheetViews>
    <sheetView workbookViewId="0" topLeftCell="A1">
      <selection activeCell="G1" sqref="G1:G1048576"/>
    </sheetView>
  </sheetViews>
  <sheetFormatPr defaultColWidth="9.140625" defaultRowHeight="15"/>
  <cols>
    <col min="7" max="7" width="10.7109375" style="0" customWidth="1"/>
  </cols>
  <sheetData>
    <row r="1" spans="10:26" ht="15">
      <c r="J1" s="4"/>
      <c r="K1" s="4"/>
      <c r="L1" s="4"/>
      <c r="M1" s="4"/>
      <c r="N1" s="4"/>
      <c r="O1" s="4"/>
      <c r="P1" s="4"/>
      <c r="Q1" s="4"/>
      <c r="R1" s="4"/>
      <c r="S1" s="4"/>
      <c r="T1" s="4"/>
      <c r="U1" s="4"/>
      <c r="V1" s="4"/>
      <c r="W1" s="4"/>
      <c r="X1" s="4"/>
      <c r="Y1" s="4"/>
      <c r="Z1" s="4"/>
    </row>
    <row r="2" spans="10:26" ht="15">
      <c r="J2" s="4"/>
      <c r="K2" s="4"/>
      <c r="L2" s="4"/>
      <c r="M2" s="4"/>
      <c r="N2" s="4"/>
      <c r="O2" s="4"/>
      <c r="P2" s="4"/>
      <c r="Q2" s="4"/>
      <c r="R2" s="4"/>
      <c r="S2" s="4"/>
      <c r="T2" s="4"/>
      <c r="U2" s="4"/>
      <c r="V2" s="4"/>
      <c r="W2" s="4"/>
      <c r="X2" s="4"/>
      <c r="Y2" s="4"/>
      <c r="Z2" s="4"/>
    </row>
    <row r="3" spans="10:26" ht="15">
      <c r="J3" s="4"/>
      <c r="K3" s="4"/>
      <c r="L3" s="4"/>
      <c r="M3" s="4"/>
      <c r="N3" s="4"/>
      <c r="O3" s="4"/>
      <c r="P3" s="4"/>
      <c r="Q3" s="4"/>
      <c r="R3" s="4"/>
      <c r="S3" s="4"/>
      <c r="T3" s="4"/>
      <c r="U3" s="4"/>
      <c r="V3" s="4"/>
      <c r="W3" s="4"/>
      <c r="X3" s="4"/>
      <c r="Y3" s="4"/>
      <c r="Z3" s="4"/>
    </row>
    <row r="4" spans="10:26" ht="15">
      <c r="J4" s="4"/>
      <c r="K4" s="4"/>
      <c r="L4" s="4"/>
      <c r="M4" s="4"/>
      <c r="N4" s="4"/>
      <c r="O4" s="4"/>
      <c r="P4" s="4"/>
      <c r="Q4" s="4"/>
      <c r="R4" s="4"/>
      <c r="S4" s="4"/>
      <c r="T4" s="4"/>
      <c r="U4" s="4"/>
      <c r="V4" s="4"/>
      <c r="W4" s="4"/>
      <c r="X4" s="4"/>
      <c r="Y4" s="4"/>
      <c r="Z4" s="4"/>
    </row>
    <row r="5" spans="10:26" ht="15">
      <c r="J5" s="4"/>
      <c r="K5" s="4"/>
      <c r="L5" s="4"/>
      <c r="M5" s="4"/>
      <c r="N5" s="4"/>
      <c r="O5" s="4"/>
      <c r="P5" s="4"/>
      <c r="Q5" s="4"/>
      <c r="R5" s="4"/>
      <c r="S5" s="4"/>
      <c r="T5" s="4"/>
      <c r="U5" s="4"/>
      <c r="V5" s="4"/>
      <c r="W5" s="4"/>
      <c r="X5" s="4"/>
      <c r="Y5" s="4"/>
      <c r="Z5" s="4"/>
    </row>
    <row r="6" spans="10:26" ht="15">
      <c r="J6" s="4"/>
      <c r="K6" s="4"/>
      <c r="L6" s="4"/>
      <c r="M6" s="4"/>
      <c r="N6" s="4"/>
      <c r="O6" s="4"/>
      <c r="P6" s="4"/>
      <c r="Q6" s="4"/>
      <c r="R6" s="4"/>
      <c r="S6" s="4"/>
      <c r="T6" s="4"/>
      <c r="U6" s="4"/>
      <c r="V6" s="4"/>
      <c r="W6" s="4"/>
      <c r="X6" s="4"/>
      <c r="Y6" s="4"/>
      <c r="Z6" s="4"/>
    </row>
    <row r="7" spans="10:26" ht="15">
      <c r="J7" s="4"/>
      <c r="K7" s="4"/>
      <c r="L7" s="4"/>
      <c r="M7" s="4"/>
      <c r="N7" s="4"/>
      <c r="O7" s="4"/>
      <c r="P7" s="4"/>
      <c r="Q7" s="4"/>
      <c r="R7" s="4"/>
      <c r="S7" s="4"/>
      <c r="T7" s="4"/>
      <c r="U7" s="4"/>
      <c r="V7" s="4"/>
      <c r="W7" s="4"/>
      <c r="X7" s="4"/>
      <c r="Y7" s="4"/>
      <c r="Z7" s="4"/>
    </row>
    <row r="8" spans="10:26" ht="15">
      <c r="J8" s="255" t="s">
        <v>158</v>
      </c>
      <c r="K8" s="268"/>
      <c r="L8" s="268"/>
      <c r="M8" s="4"/>
      <c r="N8" s="4"/>
      <c r="O8" s="4"/>
      <c r="P8" s="4"/>
      <c r="Q8" s="4"/>
      <c r="R8" s="4"/>
      <c r="S8" s="4"/>
      <c r="T8" s="4"/>
      <c r="U8" s="4"/>
      <c r="V8" s="4"/>
      <c r="W8" s="4"/>
      <c r="X8" s="4"/>
      <c r="Y8" s="4"/>
      <c r="Z8" s="4"/>
    </row>
    <row r="9" spans="10:26" ht="15">
      <c r="J9" s="4"/>
      <c r="K9" s="4"/>
      <c r="L9" s="4"/>
      <c r="M9" s="4"/>
      <c r="N9" s="4"/>
      <c r="O9" s="4"/>
      <c r="P9" s="4"/>
      <c r="Q9" s="4"/>
      <c r="R9" s="4"/>
      <c r="S9" s="4"/>
      <c r="T9" s="4"/>
      <c r="U9" s="4"/>
      <c r="V9" s="4"/>
      <c r="W9" s="4"/>
      <c r="X9" s="4"/>
      <c r="Y9" s="4"/>
      <c r="Z9" s="4"/>
    </row>
    <row r="10" spans="1:26" ht="15" thickBot="1">
      <c r="A10" s="165">
        <f>'hj-model'!D28</f>
        <v>0</v>
      </c>
      <c r="B10" s="111" t="s">
        <v>179</v>
      </c>
      <c r="C10" s="165">
        <f>'hj-model'!D29</f>
        <v>945</v>
      </c>
      <c r="D10" s="111" t="s">
        <v>179</v>
      </c>
      <c r="E10" s="165">
        <f>'hj-model'!D19</f>
        <v>0</v>
      </c>
      <c r="F10" s="111" t="s">
        <v>180</v>
      </c>
      <c r="G10" s="170">
        <f>A10*C10*E10</f>
        <v>0</v>
      </c>
      <c r="H10" s="174" t="s">
        <v>14</v>
      </c>
      <c r="J10" s="4"/>
      <c r="K10" s="4"/>
      <c r="L10" s="4"/>
      <c r="M10" s="4"/>
      <c r="N10" s="4"/>
      <c r="O10" s="4"/>
      <c r="P10" s="4"/>
      <c r="Q10" s="4"/>
      <c r="R10" s="4"/>
      <c r="S10" s="4"/>
      <c r="T10" s="4"/>
      <c r="U10" s="4"/>
      <c r="V10" s="4"/>
      <c r="W10" s="4"/>
      <c r="X10" s="4"/>
      <c r="Y10" s="4"/>
      <c r="Z10" s="4"/>
    </row>
    <row r="11" spans="10:26" ht="15" thickTop="1">
      <c r="J11" s="4"/>
      <c r="K11" s="4"/>
      <c r="L11" s="4"/>
      <c r="M11" s="4"/>
      <c r="N11" s="4"/>
      <c r="O11" s="4"/>
      <c r="P11" s="4"/>
      <c r="Q11" s="4"/>
      <c r="R11" s="4"/>
      <c r="S11" s="4"/>
      <c r="T11" s="4"/>
      <c r="U11" s="4"/>
      <c r="V11" s="4"/>
      <c r="W11" s="4"/>
      <c r="X11" s="4"/>
      <c r="Y11" s="4"/>
      <c r="Z11" s="4"/>
    </row>
    <row r="12" spans="1:26" ht="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sheetData>
  <sheetProtection algorithmName="SHA-512" hashValue="qIeOLWwIX5O2AG1qvfCL0+LbKWlZlspGse7J5u97ECgZsFsvJpywu7jyPX5xKJjck6zRpP9aOguQkM6NIIjECw==" saltValue="xwhlQn9xoEy8BJQHwy/Pjg==" spinCount="100000" sheet="1" objects="1" scenarios="1"/>
  <mergeCells count="1">
    <mergeCell ref="J8:L8"/>
  </mergeCells>
  <hyperlinks>
    <hyperlink ref="J8" location="Hjælpemodel!D47" display="Tilbage til hjælpemodel"/>
    <hyperlink ref="J8:L8" location="'hj-model'!D47" display="Tilbage til hjælpemode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3C169-448A-4FD1-9010-E6558FFFFC81}">
  <dimension ref="A1:X37"/>
  <sheetViews>
    <sheetView workbookViewId="0" topLeftCell="A1">
      <selection activeCell="C14" sqref="C14"/>
    </sheetView>
  </sheetViews>
  <sheetFormatPr defaultColWidth="9.140625" defaultRowHeight="15"/>
  <cols>
    <col min="1" max="1" width="12.7109375" style="0" customWidth="1"/>
    <col min="2" max="2" width="4.7109375" style="0" customWidth="1"/>
    <col min="3" max="3" width="9.421875" style="0" bestFit="1" customWidth="1"/>
    <col min="4" max="4" width="4.7109375" style="0" customWidth="1"/>
    <col min="5" max="5" width="9.421875" style="0" bestFit="1" customWidth="1"/>
    <col min="6" max="6" width="4.7109375" style="0" customWidth="1"/>
    <col min="7" max="7" width="9.421875" style="0" bestFit="1" customWidth="1"/>
    <col min="8" max="8" width="4.7109375" style="0" customWidth="1"/>
    <col min="9" max="9" width="9.421875" style="0" bestFit="1" customWidth="1"/>
    <col min="10" max="10" width="4.7109375" style="0" customWidth="1"/>
    <col min="11" max="11" width="13.8515625" style="0" bestFit="1" customWidth="1"/>
    <col min="13" max="13" width="15.7109375" style="0" customWidth="1"/>
  </cols>
  <sheetData>
    <row r="1" spans="13:24" ht="15">
      <c r="M1" s="4"/>
      <c r="N1" s="4"/>
      <c r="O1" s="4"/>
      <c r="P1" s="4"/>
      <c r="Q1" s="4"/>
      <c r="R1" s="4"/>
      <c r="S1" s="4"/>
      <c r="T1" s="4"/>
      <c r="U1" s="4"/>
      <c r="V1" s="4"/>
      <c r="W1" s="4"/>
      <c r="X1" s="4"/>
    </row>
    <row r="2" spans="13:24" ht="15">
      <c r="M2" s="4"/>
      <c r="N2" s="4"/>
      <c r="O2" s="4"/>
      <c r="P2" s="4"/>
      <c r="Q2" s="4"/>
      <c r="R2" s="4"/>
      <c r="S2" s="4"/>
      <c r="T2" s="4"/>
      <c r="U2" s="4"/>
      <c r="V2" s="4"/>
      <c r="W2" s="4"/>
      <c r="X2" s="4"/>
    </row>
    <row r="3" spans="13:24" ht="15">
      <c r="M3" s="4"/>
      <c r="N3" s="4"/>
      <c r="O3" s="4"/>
      <c r="P3" s="4"/>
      <c r="Q3" s="4"/>
      <c r="R3" s="4"/>
      <c r="S3" s="4"/>
      <c r="T3" s="4"/>
      <c r="U3" s="4"/>
      <c r="V3" s="4"/>
      <c r="W3" s="4"/>
      <c r="X3" s="4"/>
    </row>
    <row r="4" spans="13:24" ht="15">
      <c r="M4" s="4"/>
      <c r="N4" s="4"/>
      <c r="O4" s="4"/>
      <c r="P4" s="4"/>
      <c r="Q4" s="4"/>
      <c r="R4" s="4"/>
      <c r="S4" s="4"/>
      <c r="T4" s="4"/>
      <c r="U4" s="4"/>
      <c r="V4" s="4"/>
      <c r="W4" s="4"/>
      <c r="X4" s="4"/>
    </row>
    <row r="5" spans="13:24" ht="15">
      <c r="M5" s="4"/>
      <c r="N5" s="4"/>
      <c r="O5" s="4"/>
      <c r="P5" s="4"/>
      <c r="Q5" s="4"/>
      <c r="R5" s="4"/>
      <c r="S5" s="4"/>
      <c r="T5" s="4"/>
      <c r="U5" s="4"/>
      <c r="V5" s="4"/>
      <c r="W5" s="4"/>
      <c r="X5" s="4"/>
    </row>
    <row r="6" spans="13:24" ht="15">
      <c r="M6" s="4"/>
      <c r="N6" s="4"/>
      <c r="O6" s="4"/>
      <c r="P6" s="4"/>
      <c r="Q6" s="4"/>
      <c r="R6" s="4"/>
      <c r="S6" s="4"/>
      <c r="T6" s="4"/>
      <c r="U6" s="4"/>
      <c r="V6" s="4"/>
      <c r="W6" s="4"/>
      <c r="X6" s="4"/>
    </row>
    <row r="7" spans="13:24" ht="15">
      <c r="M7" s="4"/>
      <c r="N7" s="4"/>
      <c r="O7" s="4"/>
      <c r="P7" s="4"/>
      <c r="Q7" s="4"/>
      <c r="R7" s="4"/>
      <c r="S7" s="4"/>
      <c r="T7" s="4"/>
      <c r="U7" s="4"/>
      <c r="V7" s="4"/>
      <c r="W7" s="4"/>
      <c r="X7" s="4"/>
    </row>
    <row r="8" spans="13:24" ht="15">
      <c r="M8" s="4"/>
      <c r="N8" s="4"/>
      <c r="O8" s="4"/>
      <c r="P8" s="4"/>
      <c r="Q8" s="4"/>
      <c r="R8" s="4"/>
      <c r="S8" s="4"/>
      <c r="T8" s="4"/>
      <c r="U8" s="4"/>
      <c r="V8" s="4"/>
      <c r="W8" s="4"/>
      <c r="X8" s="4"/>
    </row>
    <row r="9" spans="13:24" ht="15">
      <c r="M9" s="4"/>
      <c r="N9" s="4"/>
      <c r="O9" s="4"/>
      <c r="P9" s="4"/>
      <c r="Q9" s="4"/>
      <c r="R9" s="4"/>
      <c r="S9" s="4"/>
      <c r="T9" s="4"/>
      <c r="U9" s="4"/>
      <c r="V9" s="4"/>
      <c r="W9" s="4"/>
      <c r="X9" s="4"/>
    </row>
    <row r="10" spans="13:24" ht="15">
      <c r="M10" s="4"/>
      <c r="N10" s="4"/>
      <c r="O10" s="4"/>
      <c r="P10" s="4"/>
      <c r="Q10" s="4"/>
      <c r="R10" s="4"/>
      <c r="S10" s="4"/>
      <c r="T10" s="4"/>
      <c r="U10" s="4"/>
      <c r="V10" s="4"/>
      <c r="W10" s="4"/>
      <c r="X10" s="4"/>
    </row>
    <row r="11" spans="13:24" ht="15">
      <c r="M11" s="4"/>
      <c r="N11" s="4"/>
      <c r="O11" s="4"/>
      <c r="P11" s="4"/>
      <c r="Q11" s="4"/>
      <c r="R11" s="4"/>
      <c r="S11" s="4"/>
      <c r="T11" s="4"/>
      <c r="U11" s="4"/>
      <c r="V11" s="4"/>
      <c r="W11" s="4"/>
      <c r="X11" s="4"/>
    </row>
    <row r="12" spans="13:24" ht="15">
      <c r="M12" s="255" t="s">
        <v>158</v>
      </c>
      <c r="N12" s="267"/>
      <c r="O12" s="4"/>
      <c r="P12" s="4"/>
      <c r="Q12" s="4"/>
      <c r="R12" s="4"/>
      <c r="S12" s="4"/>
      <c r="T12" s="4"/>
      <c r="U12" s="4"/>
      <c r="V12" s="4"/>
      <c r="W12" s="4"/>
      <c r="X12" s="4"/>
    </row>
    <row r="13" spans="13:24" ht="15">
      <c r="M13" s="4"/>
      <c r="N13" s="4"/>
      <c r="O13" s="4"/>
      <c r="P13" s="4"/>
      <c r="Q13" s="4"/>
      <c r="R13" s="4"/>
      <c r="S13" s="4"/>
      <c r="T13" s="4"/>
      <c r="U13" s="4"/>
      <c r="V13" s="4"/>
      <c r="W13" s="4"/>
      <c r="X13" s="4"/>
    </row>
    <row r="14" spans="1:24" ht="15" thickBot="1">
      <c r="A14" s="234">
        <f>'hj-model'!D6</f>
        <v>0</v>
      </c>
      <c r="B14" s="111" t="s">
        <v>186</v>
      </c>
      <c r="C14" s="165">
        <f>'hj-model'!D11</f>
        <v>0</v>
      </c>
      <c r="D14" s="111" t="s">
        <v>179</v>
      </c>
      <c r="E14" s="169">
        <f>'hj-model'!D9</f>
        <v>8</v>
      </c>
      <c r="F14" s="111" t="s">
        <v>186</v>
      </c>
      <c r="G14" s="111">
        <v>100</v>
      </c>
      <c r="H14" s="111" t="s">
        <v>179</v>
      </c>
      <c r="I14" s="165">
        <f>'hj-model'!D45</f>
        <v>0</v>
      </c>
      <c r="J14" s="111" t="s">
        <v>180</v>
      </c>
      <c r="K14" s="170" t="str">
        <f>IF(C14&lt;&gt;0,A14/C14*E14/G14*I14,"0")</f>
        <v>0</v>
      </c>
      <c r="L14" s="173" t="s">
        <v>14</v>
      </c>
      <c r="M14" s="4"/>
      <c r="N14" s="4"/>
      <c r="O14" s="4"/>
      <c r="P14" s="4"/>
      <c r="Q14" s="4"/>
      <c r="R14" s="4"/>
      <c r="S14" s="4"/>
      <c r="T14" s="4"/>
      <c r="U14" s="4"/>
      <c r="V14" s="4"/>
      <c r="W14" s="4"/>
      <c r="X14" s="4"/>
    </row>
    <row r="15" spans="13:24" ht="15" thickTop="1">
      <c r="M15" s="4"/>
      <c r="N15" s="4"/>
      <c r="O15" s="4"/>
      <c r="P15" s="4"/>
      <c r="Q15" s="4"/>
      <c r="R15" s="4"/>
      <c r="S15" s="4"/>
      <c r="T15" s="4"/>
      <c r="U15" s="4"/>
      <c r="V15" s="4"/>
      <c r="W15" s="4"/>
      <c r="X15" s="4"/>
    </row>
    <row r="16" spans="1:24" ht="15">
      <c r="A16" s="4"/>
      <c r="B16" s="4"/>
      <c r="C16" s="4"/>
      <c r="D16" s="4"/>
      <c r="E16" s="4"/>
      <c r="F16" s="4"/>
      <c r="G16" s="4"/>
      <c r="H16" s="4"/>
      <c r="I16" s="4"/>
      <c r="J16" s="4"/>
      <c r="K16" s="4"/>
      <c r="L16" s="4"/>
      <c r="M16" s="4"/>
      <c r="N16" s="4"/>
      <c r="O16" s="4"/>
      <c r="P16" s="4"/>
      <c r="Q16" s="4"/>
      <c r="R16" s="4"/>
      <c r="S16" s="4"/>
      <c r="T16" s="4"/>
      <c r="U16" s="4"/>
      <c r="V16" s="4"/>
      <c r="W16" s="4"/>
      <c r="X16" s="4"/>
    </row>
    <row r="17" spans="1:24" ht="15">
      <c r="A17" s="4"/>
      <c r="B17" s="4"/>
      <c r="C17" s="4"/>
      <c r="D17" s="4"/>
      <c r="E17" s="4"/>
      <c r="F17" s="4"/>
      <c r="G17" s="4"/>
      <c r="H17" s="4"/>
      <c r="I17" s="4"/>
      <c r="J17" s="4"/>
      <c r="K17" s="4"/>
      <c r="L17" s="4"/>
      <c r="M17" s="4"/>
      <c r="N17" s="4"/>
      <c r="O17" s="4"/>
      <c r="P17" s="4"/>
      <c r="Q17" s="4"/>
      <c r="R17" s="4"/>
      <c r="S17" s="4"/>
      <c r="T17" s="4"/>
      <c r="U17" s="4"/>
      <c r="V17" s="4"/>
      <c r="W17" s="4"/>
      <c r="X17" s="4"/>
    </row>
    <row r="18" spans="1:24" ht="15">
      <c r="A18" s="4"/>
      <c r="B18" s="4"/>
      <c r="C18" s="4"/>
      <c r="D18" s="4"/>
      <c r="E18" s="4"/>
      <c r="F18" s="4"/>
      <c r="G18" s="4"/>
      <c r="H18" s="4"/>
      <c r="I18" s="4"/>
      <c r="J18" s="4"/>
      <c r="K18" s="4"/>
      <c r="L18" s="4"/>
      <c r="M18" s="4"/>
      <c r="N18" s="4"/>
      <c r="O18" s="4"/>
      <c r="P18" s="4"/>
      <c r="Q18" s="4"/>
      <c r="R18" s="4"/>
      <c r="S18" s="4"/>
      <c r="T18" s="4"/>
      <c r="U18" s="4"/>
      <c r="V18" s="4"/>
      <c r="W18" s="4"/>
      <c r="X18" s="4"/>
    </row>
    <row r="19" spans="1:24" ht="15">
      <c r="A19" s="4"/>
      <c r="B19" s="4"/>
      <c r="C19" s="4"/>
      <c r="D19" s="4"/>
      <c r="E19" s="4"/>
      <c r="F19" s="4"/>
      <c r="G19" s="4"/>
      <c r="H19" s="4"/>
      <c r="I19" s="4"/>
      <c r="J19" s="4"/>
      <c r="K19" s="4"/>
      <c r="L19" s="4"/>
      <c r="M19" s="4"/>
      <c r="N19" s="4"/>
      <c r="O19" s="4"/>
      <c r="P19" s="4"/>
      <c r="Q19" s="4"/>
      <c r="R19" s="4"/>
      <c r="S19" s="4"/>
      <c r="T19" s="4"/>
      <c r="U19" s="4"/>
      <c r="V19" s="4"/>
      <c r="W19" s="4"/>
      <c r="X19" s="4"/>
    </row>
    <row r="20" spans="1:24" ht="15">
      <c r="A20" s="4"/>
      <c r="B20" s="4"/>
      <c r="C20" s="4"/>
      <c r="D20" s="4"/>
      <c r="E20" s="4"/>
      <c r="F20" s="4"/>
      <c r="G20" s="4"/>
      <c r="H20" s="4"/>
      <c r="I20" s="4"/>
      <c r="J20" s="4"/>
      <c r="K20" s="4"/>
      <c r="L20" s="4"/>
      <c r="M20" s="4"/>
      <c r="N20" s="4"/>
      <c r="O20" s="4"/>
      <c r="P20" s="4"/>
      <c r="Q20" s="4"/>
      <c r="R20" s="4"/>
      <c r="S20" s="4"/>
      <c r="T20" s="4"/>
      <c r="U20" s="4"/>
      <c r="V20" s="4"/>
      <c r="W20" s="4"/>
      <c r="X20" s="4"/>
    </row>
    <row r="21" spans="1:24" ht="15">
      <c r="A21" s="4"/>
      <c r="B21" s="4"/>
      <c r="C21" s="4"/>
      <c r="D21" s="4"/>
      <c r="E21" s="4"/>
      <c r="F21" s="4"/>
      <c r="G21" s="4"/>
      <c r="H21" s="4"/>
      <c r="I21" s="4"/>
      <c r="J21" s="4"/>
      <c r="K21" s="4"/>
      <c r="L21" s="4"/>
      <c r="M21" s="4"/>
      <c r="N21" s="4"/>
      <c r="O21" s="4"/>
      <c r="P21" s="4"/>
      <c r="Q21" s="4"/>
      <c r="R21" s="4"/>
      <c r="S21" s="4"/>
      <c r="T21" s="4"/>
      <c r="U21" s="4"/>
      <c r="V21" s="4"/>
      <c r="W21" s="4"/>
      <c r="X21" s="4"/>
    </row>
    <row r="22" spans="1:24" ht="15">
      <c r="A22" s="4"/>
      <c r="B22" s="4"/>
      <c r="C22" s="4"/>
      <c r="D22" s="4"/>
      <c r="E22" s="4"/>
      <c r="F22" s="4"/>
      <c r="G22" s="4"/>
      <c r="H22" s="4"/>
      <c r="I22" s="4"/>
      <c r="J22" s="4"/>
      <c r="K22" s="4"/>
      <c r="L22" s="4"/>
      <c r="M22" s="4"/>
      <c r="N22" s="4"/>
      <c r="O22" s="4"/>
      <c r="P22" s="4"/>
      <c r="Q22" s="4"/>
      <c r="R22" s="4"/>
      <c r="S22" s="4"/>
      <c r="T22" s="4"/>
      <c r="U22" s="4"/>
      <c r="V22" s="4"/>
      <c r="W22" s="4"/>
      <c r="X22" s="4"/>
    </row>
    <row r="23" spans="1:24" ht="15">
      <c r="A23" s="4"/>
      <c r="B23" s="4"/>
      <c r="C23" s="4"/>
      <c r="D23" s="4"/>
      <c r="E23" s="4"/>
      <c r="F23" s="4"/>
      <c r="G23" s="4"/>
      <c r="H23" s="4"/>
      <c r="I23" s="4"/>
      <c r="J23" s="4"/>
      <c r="K23" s="4"/>
      <c r="L23" s="4"/>
      <c r="M23" s="4"/>
      <c r="N23" s="4"/>
      <c r="O23" s="4"/>
      <c r="P23" s="4"/>
      <c r="Q23" s="4"/>
      <c r="R23" s="4"/>
      <c r="S23" s="4"/>
      <c r="T23" s="4"/>
      <c r="U23" s="4"/>
      <c r="V23" s="4"/>
      <c r="W23" s="4"/>
      <c r="X23" s="4"/>
    </row>
    <row r="24" spans="1:24" ht="15">
      <c r="A24" s="4"/>
      <c r="B24" s="4"/>
      <c r="C24" s="4"/>
      <c r="D24" s="4"/>
      <c r="E24" s="4"/>
      <c r="F24" s="4"/>
      <c r="G24" s="4"/>
      <c r="H24" s="4"/>
      <c r="I24" s="4"/>
      <c r="J24" s="4"/>
      <c r="K24" s="4"/>
      <c r="L24" s="4"/>
      <c r="M24" s="4"/>
      <c r="N24" s="4"/>
      <c r="O24" s="4"/>
      <c r="P24" s="4"/>
      <c r="Q24" s="4"/>
      <c r="R24" s="4"/>
      <c r="S24" s="4"/>
      <c r="T24" s="4"/>
      <c r="U24" s="4"/>
      <c r="V24" s="4"/>
      <c r="W24" s="4"/>
      <c r="X24" s="4"/>
    </row>
    <row r="25" spans="1:24" ht="15">
      <c r="A25" s="4"/>
      <c r="B25" s="4"/>
      <c r="C25" s="4"/>
      <c r="D25" s="4"/>
      <c r="E25" s="4"/>
      <c r="F25" s="4"/>
      <c r="G25" s="4"/>
      <c r="H25" s="4"/>
      <c r="I25" s="4"/>
      <c r="J25" s="4"/>
      <c r="K25" s="4"/>
      <c r="L25" s="4"/>
      <c r="M25" s="4"/>
      <c r="N25" s="4"/>
      <c r="O25" s="4"/>
      <c r="P25" s="4"/>
      <c r="Q25" s="4"/>
      <c r="R25" s="4"/>
      <c r="S25" s="4"/>
      <c r="T25" s="4"/>
      <c r="U25" s="4"/>
      <c r="V25" s="4"/>
      <c r="W25" s="4"/>
      <c r="X25" s="4"/>
    </row>
    <row r="26" spans="1:24" ht="15">
      <c r="A26" s="4"/>
      <c r="B26" s="4"/>
      <c r="C26" s="4"/>
      <c r="D26" s="4"/>
      <c r="E26" s="4"/>
      <c r="F26" s="4"/>
      <c r="G26" s="4"/>
      <c r="H26" s="4"/>
      <c r="I26" s="4"/>
      <c r="J26" s="4"/>
      <c r="K26" s="4"/>
      <c r="L26" s="4"/>
      <c r="M26" s="4"/>
      <c r="N26" s="4"/>
      <c r="O26" s="4"/>
      <c r="P26" s="4"/>
      <c r="Q26" s="4"/>
      <c r="R26" s="4"/>
      <c r="S26" s="4"/>
      <c r="T26" s="4"/>
      <c r="U26" s="4"/>
      <c r="V26" s="4"/>
      <c r="W26" s="4"/>
      <c r="X26" s="4"/>
    </row>
    <row r="27" spans="1:24" ht="15">
      <c r="A27" s="4"/>
      <c r="B27" s="4"/>
      <c r="C27" s="4"/>
      <c r="D27" s="4"/>
      <c r="E27" s="4"/>
      <c r="F27" s="4"/>
      <c r="G27" s="4"/>
      <c r="H27" s="4"/>
      <c r="I27" s="4"/>
      <c r="J27" s="4"/>
      <c r="K27" s="4"/>
      <c r="L27" s="4"/>
      <c r="M27" s="4"/>
      <c r="N27" s="4"/>
      <c r="O27" s="4"/>
      <c r="P27" s="4"/>
      <c r="Q27" s="4"/>
      <c r="R27" s="4"/>
      <c r="S27" s="4"/>
      <c r="T27" s="4"/>
      <c r="U27" s="4"/>
      <c r="V27" s="4"/>
      <c r="W27" s="4"/>
      <c r="X27" s="4"/>
    </row>
    <row r="28" spans="1:24" ht="15">
      <c r="A28" s="4"/>
      <c r="B28" s="4"/>
      <c r="C28" s="4"/>
      <c r="D28" s="4"/>
      <c r="E28" s="4"/>
      <c r="F28" s="4"/>
      <c r="G28" s="4"/>
      <c r="H28" s="4"/>
      <c r="I28" s="4"/>
      <c r="J28" s="4"/>
      <c r="K28" s="4"/>
      <c r="L28" s="4"/>
      <c r="M28" s="4"/>
      <c r="N28" s="4"/>
      <c r="O28" s="4"/>
      <c r="P28" s="4"/>
      <c r="Q28" s="4"/>
      <c r="R28" s="4"/>
      <c r="S28" s="4"/>
      <c r="T28" s="4"/>
      <c r="U28" s="4"/>
      <c r="V28" s="4"/>
      <c r="W28" s="4"/>
      <c r="X28" s="4"/>
    </row>
    <row r="29" spans="1:24" ht="15">
      <c r="A29" s="4"/>
      <c r="B29" s="4"/>
      <c r="C29" s="4"/>
      <c r="D29" s="4"/>
      <c r="E29" s="4"/>
      <c r="F29" s="4"/>
      <c r="G29" s="4"/>
      <c r="H29" s="4"/>
      <c r="I29" s="4"/>
      <c r="J29" s="4"/>
      <c r="K29" s="4"/>
      <c r="L29" s="4"/>
      <c r="M29" s="4"/>
      <c r="N29" s="4"/>
      <c r="O29" s="4"/>
      <c r="P29" s="4"/>
      <c r="Q29" s="4"/>
      <c r="R29" s="4"/>
      <c r="S29" s="4"/>
      <c r="T29" s="4"/>
      <c r="U29" s="4"/>
      <c r="V29" s="4"/>
      <c r="W29" s="4"/>
      <c r="X29" s="4"/>
    </row>
    <row r="30" spans="1:24" ht="15">
      <c r="A30" s="4"/>
      <c r="B30" s="4"/>
      <c r="C30" s="4"/>
      <c r="D30" s="4"/>
      <c r="E30" s="4"/>
      <c r="F30" s="4"/>
      <c r="G30" s="4"/>
      <c r="H30" s="4"/>
      <c r="I30" s="4"/>
      <c r="J30" s="4"/>
      <c r="K30" s="4"/>
      <c r="L30" s="4"/>
      <c r="M30" s="4"/>
      <c r="N30" s="4"/>
      <c r="O30" s="4"/>
      <c r="P30" s="4"/>
      <c r="Q30" s="4"/>
      <c r="R30" s="4"/>
      <c r="S30" s="4"/>
      <c r="T30" s="4"/>
      <c r="U30" s="4"/>
      <c r="V30" s="4"/>
      <c r="W30" s="4"/>
      <c r="X30" s="4"/>
    </row>
    <row r="31" spans="1:24" ht="15">
      <c r="A31" s="4"/>
      <c r="B31" s="4"/>
      <c r="C31" s="4"/>
      <c r="D31" s="4"/>
      <c r="E31" s="4"/>
      <c r="F31" s="4"/>
      <c r="G31" s="4"/>
      <c r="H31" s="4"/>
      <c r="I31" s="4"/>
      <c r="J31" s="4"/>
      <c r="K31" s="4"/>
      <c r="L31" s="4"/>
      <c r="M31" s="4"/>
      <c r="N31" s="4"/>
      <c r="O31" s="4"/>
      <c r="P31" s="4"/>
      <c r="Q31" s="4"/>
      <c r="R31" s="4"/>
      <c r="S31" s="4"/>
      <c r="T31" s="4"/>
      <c r="U31" s="4"/>
      <c r="V31" s="4"/>
      <c r="W31" s="4"/>
      <c r="X31" s="4"/>
    </row>
    <row r="32" spans="1:24" ht="15">
      <c r="A32" s="4"/>
      <c r="B32" s="4"/>
      <c r="C32" s="4"/>
      <c r="D32" s="4"/>
      <c r="E32" s="4"/>
      <c r="F32" s="4"/>
      <c r="G32" s="4"/>
      <c r="H32" s="4"/>
      <c r="I32" s="4"/>
      <c r="J32" s="4"/>
      <c r="K32" s="4"/>
      <c r="L32" s="4"/>
      <c r="M32" s="4"/>
      <c r="N32" s="4"/>
      <c r="O32" s="4"/>
      <c r="P32" s="4"/>
      <c r="Q32" s="4"/>
      <c r="R32" s="4"/>
      <c r="S32" s="4"/>
      <c r="T32" s="4"/>
      <c r="U32" s="4"/>
      <c r="V32" s="4"/>
      <c r="W32" s="4"/>
      <c r="X32" s="4"/>
    </row>
    <row r="33" spans="1:24" ht="15">
      <c r="A33" s="4"/>
      <c r="B33" s="4"/>
      <c r="C33" s="4"/>
      <c r="D33" s="4"/>
      <c r="E33" s="4"/>
      <c r="F33" s="4"/>
      <c r="G33" s="4"/>
      <c r="H33" s="4"/>
      <c r="I33" s="4"/>
      <c r="J33" s="4"/>
      <c r="K33" s="4"/>
      <c r="L33" s="4"/>
      <c r="M33" s="4"/>
      <c r="N33" s="4"/>
      <c r="O33" s="4"/>
      <c r="P33" s="4"/>
      <c r="Q33" s="4"/>
      <c r="R33" s="4"/>
      <c r="S33" s="4"/>
      <c r="T33" s="4"/>
      <c r="U33" s="4"/>
      <c r="V33" s="4"/>
      <c r="W33" s="4"/>
      <c r="X33" s="4"/>
    </row>
    <row r="34" spans="1:24" ht="15">
      <c r="A34" s="4"/>
      <c r="B34" s="4"/>
      <c r="C34" s="4"/>
      <c r="D34" s="4"/>
      <c r="E34" s="4"/>
      <c r="F34" s="4"/>
      <c r="G34" s="4"/>
      <c r="H34" s="4"/>
      <c r="I34" s="4"/>
      <c r="J34" s="4"/>
      <c r="K34" s="4"/>
      <c r="L34" s="4"/>
      <c r="M34" s="4"/>
      <c r="N34" s="4"/>
      <c r="O34" s="4"/>
      <c r="P34" s="4"/>
      <c r="Q34" s="4"/>
      <c r="R34" s="4"/>
      <c r="S34" s="4"/>
      <c r="T34" s="4"/>
      <c r="U34" s="4"/>
      <c r="V34" s="4"/>
      <c r="W34" s="4"/>
      <c r="X34" s="4"/>
    </row>
    <row r="35" spans="1:24" ht="15">
      <c r="A35" s="4"/>
      <c r="B35" s="4"/>
      <c r="C35" s="4"/>
      <c r="D35" s="4"/>
      <c r="E35" s="4"/>
      <c r="F35" s="4"/>
      <c r="G35" s="4"/>
      <c r="H35" s="4"/>
      <c r="I35" s="4"/>
      <c r="J35" s="4"/>
      <c r="K35" s="4"/>
      <c r="L35" s="4"/>
      <c r="M35" s="4"/>
      <c r="N35" s="4"/>
      <c r="O35" s="4"/>
      <c r="P35" s="4"/>
      <c r="Q35" s="4"/>
      <c r="R35" s="4"/>
      <c r="S35" s="4"/>
      <c r="T35" s="4"/>
      <c r="U35" s="4"/>
      <c r="V35" s="4"/>
      <c r="W35" s="4"/>
      <c r="X35" s="4"/>
    </row>
    <row r="36" spans="1:24" ht="15">
      <c r="A36" s="4"/>
      <c r="B36" s="4"/>
      <c r="C36" s="4"/>
      <c r="D36" s="4"/>
      <c r="E36" s="4"/>
      <c r="F36" s="4"/>
      <c r="G36" s="4"/>
      <c r="H36" s="4"/>
      <c r="I36" s="4"/>
      <c r="J36" s="4"/>
      <c r="K36" s="4"/>
      <c r="L36" s="4"/>
      <c r="M36" s="4"/>
      <c r="N36" s="4"/>
      <c r="O36" s="4"/>
      <c r="P36" s="4"/>
      <c r="Q36" s="4"/>
      <c r="R36" s="4"/>
      <c r="S36" s="4"/>
      <c r="T36" s="4"/>
      <c r="U36" s="4"/>
      <c r="V36" s="4"/>
      <c r="W36" s="4"/>
      <c r="X36" s="4"/>
    </row>
    <row r="37" spans="1:24" ht="15">
      <c r="A37" s="4"/>
      <c r="B37" s="4"/>
      <c r="C37" s="4"/>
      <c r="D37" s="4"/>
      <c r="E37" s="4"/>
      <c r="F37" s="4"/>
      <c r="G37" s="4"/>
      <c r="H37" s="4"/>
      <c r="I37" s="4"/>
      <c r="J37" s="4"/>
      <c r="K37" s="4"/>
      <c r="L37" s="4"/>
      <c r="M37" s="4"/>
      <c r="N37" s="4"/>
      <c r="O37" s="4"/>
      <c r="P37" s="4"/>
      <c r="Q37" s="4"/>
      <c r="R37" s="4"/>
      <c r="S37" s="4"/>
      <c r="T37" s="4"/>
      <c r="U37" s="4"/>
      <c r="V37" s="4"/>
      <c r="W37" s="4"/>
      <c r="X37" s="4"/>
    </row>
  </sheetData>
  <sheetProtection algorithmName="SHA-512" hashValue="T38dnKakJMouHWM2Jf9omZZyw19hufKSZPq5kcj6SfF8BmzBy5OSdZ9LpPmVaNFqiNkrZ/3r5eQtMn4CkdFBtg==" saltValue="fD/weWpGxLPCWrqBb5sU4Q==" spinCount="100000" sheet="1" objects="1" scenarios="1"/>
  <mergeCells count="1">
    <mergeCell ref="M12:N12"/>
  </mergeCells>
  <hyperlinks>
    <hyperlink ref="M12" location="Hjælpemodel!D53" display="Tilbage til hjælpemodel"/>
    <hyperlink ref="M12:N12" location="'hj-model'!D53" display="Tilbage til hjælpemodel"/>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6670-EDAB-46AF-ADD1-F58E19B5079E}">
  <dimension ref="A1:Z75"/>
  <sheetViews>
    <sheetView workbookViewId="0" topLeftCell="A8">
      <selection activeCell="G1" sqref="G1:G1048576"/>
    </sheetView>
  </sheetViews>
  <sheetFormatPr defaultColWidth="9.140625" defaultRowHeight="15"/>
  <cols>
    <col min="1" max="1" width="9.28125" style="0" bestFit="1" customWidth="1"/>
    <col min="3" max="3" width="9.28125" style="0" bestFit="1" customWidth="1"/>
    <col min="5" max="5" width="9.28125" style="0" bestFit="1" customWidth="1"/>
    <col min="7" max="7" width="10.7109375" style="0" customWidth="1"/>
    <col min="9" max="9" width="9.28125" style="0" bestFit="1" customWidth="1"/>
    <col min="11" max="11" width="10.7109375" style="0" customWidth="1"/>
  </cols>
  <sheetData>
    <row r="1" spans="14:26" ht="15">
      <c r="N1" s="4"/>
      <c r="O1" s="4"/>
      <c r="P1" s="4"/>
      <c r="Q1" s="4"/>
      <c r="R1" s="4"/>
      <c r="S1" s="4"/>
      <c r="T1" s="4"/>
      <c r="U1" s="4"/>
      <c r="V1" s="4"/>
      <c r="W1" s="4"/>
      <c r="X1" s="4"/>
      <c r="Y1" s="4"/>
      <c r="Z1" s="4"/>
    </row>
    <row r="2" spans="14:26" ht="15">
      <c r="N2" s="4"/>
      <c r="O2" s="4"/>
      <c r="P2" s="4"/>
      <c r="Q2" s="4"/>
      <c r="R2" s="4"/>
      <c r="S2" s="4"/>
      <c r="T2" s="4"/>
      <c r="U2" s="4"/>
      <c r="V2" s="4"/>
      <c r="W2" s="4"/>
      <c r="X2" s="4"/>
      <c r="Y2" s="4"/>
      <c r="Z2" s="4"/>
    </row>
    <row r="3" spans="14:26" ht="15">
      <c r="N3" s="4"/>
      <c r="O3" s="4"/>
      <c r="P3" s="4"/>
      <c r="Q3" s="4"/>
      <c r="R3" s="4"/>
      <c r="S3" s="4"/>
      <c r="T3" s="4"/>
      <c r="U3" s="4"/>
      <c r="V3" s="4"/>
      <c r="W3" s="4"/>
      <c r="X3" s="4"/>
      <c r="Y3" s="4"/>
      <c r="Z3" s="4"/>
    </row>
    <row r="4" spans="14:26" ht="15">
      <c r="N4" s="4"/>
      <c r="O4" s="4"/>
      <c r="P4" s="4"/>
      <c r="Q4" s="4"/>
      <c r="R4" s="4"/>
      <c r="S4" s="4"/>
      <c r="T4" s="4"/>
      <c r="U4" s="4"/>
      <c r="V4" s="4"/>
      <c r="W4" s="4"/>
      <c r="X4" s="4"/>
      <c r="Y4" s="4"/>
      <c r="Z4" s="4"/>
    </row>
    <row r="5" spans="14:26" ht="15">
      <c r="N5" s="4"/>
      <c r="O5" s="4"/>
      <c r="P5" s="4"/>
      <c r="Q5" s="4"/>
      <c r="R5" s="4"/>
      <c r="S5" s="4"/>
      <c r="T5" s="4"/>
      <c r="U5" s="4"/>
      <c r="V5" s="4"/>
      <c r="W5" s="4"/>
      <c r="X5" s="4"/>
      <c r="Y5" s="4"/>
      <c r="Z5" s="4"/>
    </row>
    <row r="6" spans="14:26" ht="15">
      <c r="N6" s="4"/>
      <c r="O6" s="4"/>
      <c r="P6" s="4"/>
      <c r="Q6" s="4"/>
      <c r="R6" s="4"/>
      <c r="S6" s="4"/>
      <c r="T6" s="4"/>
      <c r="U6" s="4"/>
      <c r="V6" s="4"/>
      <c r="W6" s="4"/>
      <c r="X6" s="4"/>
      <c r="Y6" s="4"/>
      <c r="Z6" s="4"/>
    </row>
    <row r="7" spans="14:26" ht="15">
      <c r="N7" s="4"/>
      <c r="O7" s="4"/>
      <c r="P7" s="4"/>
      <c r="Q7" s="4"/>
      <c r="R7" s="4"/>
      <c r="S7" s="4"/>
      <c r="T7" s="4"/>
      <c r="U7" s="4"/>
      <c r="V7" s="4"/>
      <c r="W7" s="4"/>
      <c r="X7" s="4"/>
      <c r="Y7" s="4"/>
      <c r="Z7" s="4"/>
    </row>
    <row r="8" spans="14:26" ht="15">
      <c r="N8" s="4"/>
      <c r="O8" s="4"/>
      <c r="P8" s="4"/>
      <c r="Q8" s="4"/>
      <c r="R8" s="4"/>
      <c r="S8" s="4"/>
      <c r="T8" s="4"/>
      <c r="U8" s="4"/>
      <c r="V8" s="4"/>
      <c r="W8" s="4"/>
      <c r="X8" s="4"/>
      <c r="Y8" s="4"/>
      <c r="Z8" s="4"/>
    </row>
    <row r="9" spans="14:26" ht="15">
      <c r="N9" s="4"/>
      <c r="O9" s="4"/>
      <c r="P9" s="4"/>
      <c r="Q9" s="4"/>
      <c r="R9" s="4"/>
      <c r="S9" s="4"/>
      <c r="T9" s="4"/>
      <c r="U9" s="4"/>
      <c r="V9" s="4"/>
      <c r="W9" s="4"/>
      <c r="X9" s="4"/>
      <c r="Y9" s="4"/>
      <c r="Z9" s="4"/>
    </row>
    <row r="10" spans="14:26" ht="15">
      <c r="N10" s="4"/>
      <c r="O10" s="4"/>
      <c r="P10" s="4"/>
      <c r="Q10" s="4"/>
      <c r="R10" s="4"/>
      <c r="S10" s="4"/>
      <c r="T10" s="4"/>
      <c r="U10" s="4"/>
      <c r="V10" s="4"/>
      <c r="W10" s="4"/>
      <c r="X10" s="4"/>
      <c r="Y10" s="4"/>
      <c r="Z10" s="4"/>
    </row>
    <row r="11" spans="14:26" ht="15">
      <c r="N11" s="4"/>
      <c r="O11" s="4"/>
      <c r="P11" s="4"/>
      <c r="Q11" s="4"/>
      <c r="R11" s="4"/>
      <c r="S11" s="4"/>
      <c r="T11" s="4"/>
      <c r="U11" s="4"/>
      <c r="V11" s="4"/>
      <c r="W11" s="4"/>
      <c r="X11" s="4"/>
      <c r="Y11" s="4"/>
      <c r="Z11" s="4"/>
    </row>
    <row r="12" spans="14:26" ht="15">
      <c r="N12" s="4"/>
      <c r="O12" s="4"/>
      <c r="P12" s="4"/>
      <c r="Q12" s="4"/>
      <c r="R12" s="4"/>
      <c r="S12" s="4"/>
      <c r="T12" s="4"/>
      <c r="U12" s="4"/>
      <c r="V12" s="4"/>
      <c r="W12" s="4"/>
      <c r="X12" s="4"/>
      <c r="Y12" s="4"/>
      <c r="Z12" s="4"/>
    </row>
    <row r="13" spans="14:26" ht="15">
      <c r="N13" s="4"/>
      <c r="O13" s="4"/>
      <c r="P13" s="4"/>
      <c r="Q13" s="4"/>
      <c r="R13" s="4"/>
      <c r="S13" s="4"/>
      <c r="T13" s="4"/>
      <c r="U13" s="4"/>
      <c r="V13" s="4"/>
      <c r="W13" s="4"/>
      <c r="X13" s="4"/>
      <c r="Y13" s="4"/>
      <c r="Z13" s="4"/>
    </row>
    <row r="14" spans="14:26" ht="15">
      <c r="N14" s="4"/>
      <c r="O14" s="4"/>
      <c r="P14" s="4"/>
      <c r="Q14" s="4"/>
      <c r="R14" s="4"/>
      <c r="S14" s="4"/>
      <c r="T14" s="4"/>
      <c r="U14" s="4"/>
      <c r="V14" s="4"/>
      <c r="W14" s="4"/>
      <c r="X14" s="4"/>
      <c r="Y14" s="4"/>
      <c r="Z14" s="4"/>
    </row>
    <row r="15" spans="14:26" ht="15">
      <c r="N15" s="4"/>
      <c r="O15" s="4"/>
      <c r="P15" s="4"/>
      <c r="Q15" s="4"/>
      <c r="R15" s="4"/>
      <c r="S15" s="4"/>
      <c r="T15" s="4"/>
      <c r="U15" s="4"/>
      <c r="V15" s="4"/>
      <c r="W15" s="4"/>
      <c r="X15" s="4"/>
      <c r="Y15" s="4"/>
      <c r="Z15" s="4"/>
    </row>
    <row r="16" spans="14:26" ht="15">
      <c r="N16" s="4"/>
      <c r="O16" s="4"/>
      <c r="P16" s="4"/>
      <c r="Q16" s="4"/>
      <c r="R16" s="4"/>
      <c r="S16" s="4"/>
      <c r="T16" s="4"/>
      <c r="U16" s="4"/>
      <c r="V16" s="4"/>
      <c r="W16" s="4"/>
      <c r="X16" s="4"/>
      <c r="Y16" s="4"/>
      <c r="Z16" s="4"/>
    </row>
    <row r="17" spans="14:26" ht="15">
      <c r="N17" s="255" t="s">
        <v>158</v>
      </c>
      <c r="O17" s="268"/>
      <c r="P17" s="268"/>
      <c r="Q17" s="4"/>
      <c r="R17" s="4"/>
      <c r="S17" s="4"/>
      <c r="T17" s="4"/>
      <c r="U17" s="4"/>
      <c r="V17" s="4"/>
      <c r="W17" s="4"/>
      <c r="X17" s="4"/>
      <c r="Y17" s="4"/>
      <c r="Z17" s="4"/>
    </row>
    <row r="18" spans="14:26" ht="15">
      <c r="N18" s="4"/>
      <c r="O18" s="4"/>
      <c r="P18" s="4"/>
      <c r="Q18" s="4"/>
      <c r="R18" s="4"/>
      <c r="S18" s="4"/>
      <c r="T18" s="4"/>
      <c r="U18" s="4"/>
      <c r="V18" s="4"/>
      <c r="W18" s="4"/>
      <c r="X18" s="4"/>
      <c r="Y18" s="4"/>
      <c r="Z18" s="4"/>
    </row>
    <row r="19" spans="14:26" ht="15">
      <c r="N19" s="4"/>
      <c r="O19" s="4"/>
      <c r="P19" s="4"/>
      <c r="Q19" s="4"/>
      <c r="R19" s="4"/>
      <c r="S19" s="4"/>
      <c r="T19" s="4"/>
      <c r="U19" s="4"/>
      <c r="V19" s="4"/>
      <c r="W19" s="4"/>
      <c r="X19" s="4"/>
      <c r="Y19" s="4"/>
      <c r="Z19" s="4"/>
    </row>
    <row r="20" spans="1:26" ht="15">
      <c r="A20" s="165">
        <f>'hj-model'!D19</f>
        <v>0</v>
      </c>
      <c r="B20" s="111" t="s">
        <v>179</v>
      </c>
      <c r="C20" s="111">
        <f>'hj-model'!D20</f>
        <v>7.4</v>
      </c>
      <c r="D20" s="111" t="s">
        <v>179</v>
      </c>
      <c r="E20" s="165">
        <f>'hj-model'!D21</f>
        <v>500</v>
      </c>
      <c r="F20" s="111" t="s">
        <v>180</v>
      </c>
      <c r="G20" s="111">
        <f>(A20*C20*E20)</f>
        <v>0</v>
      </c>
      <c r="H20" s="52" t="s">
        <v>187</v>
      </c>
      <c r="I20" s="50"/>
      <c r="J20" s="50"/>
      <c r="K20" s="50"/>
      <c r="L20" s="50"/>
      <c r="N20" s="4"/>
      <c r="O20" s="4"/>
      <c r="P20" s="4"/>
      <c r="Q20" s="4"/>
      <c r="R20" s="4"/>
      <c r="S20" s="4"/>
      <c r="T20" s="4"/>
      <c r="U20" s="4"/>
      <c r="V20" s="4"/>
      <c r="W20" s="4"/>
      <c r="X20" s="4"/>
      <c r="Y20" s="4"/>
      <c r="Z20" s="4"/>
    </row>
    <row r="21" spans="1:26" ht="15">
      <c r="A21" s="165">
        <f>'hj-model'!D22</f>
        <v>0</v>
      </c>
      <c r="B21" s="111" t="s">
        <v>179</v>
      </c>
      <c r="C21" s="165">
        <f>'hj-model'!D23</f>
        <v>43600</v>
      </c>
      <c r="D21" s="111" t="s">
        <v>186</v>
      </c>
      <c r="E21" s="111">
        <v>21</v>
      </c>
      <c r="F21" s="175" t="s">
        <v>180</v>
      </c>
      <c r="G21" s="176">
        <f>(A21*C21/E21)</f>
        <v>0</v>
      </c>
      <c r="H21" s="52" t="s">
        <v>188</v>
      </c>
      <c r="I21" s="50"/>
      <c r="J21" s="50"/>
      <c r="K21" s="50"/>
      <c r="L21" s="50"/>
      <c r="N21" s="4"/>
      <c r="O21" s="4"/>
      <c r="P21" s="4"/>
      <c r="Q21" s="4"/>
      <c r="R21" s="4"/>
      <c r="S21" s="4"/>
      <c r="T21" s="4"/>
      <c r="U21" s="4"/>
      <c r="V21" s="4"/>
      <c r="W21" s="4"/>
      <c r="X21" s="4"/>
      <c r="Y21" s="4"/>
      <c r="Z21" s="4"/>
    </row>
    <row r="22" spans="6:26" ht="15">
      <c r="F22" s="107" t="s">
        <v>189</v>
      </c>
      <c r="G22" s="165">
        <f>SUM(G20:G21)</f>
        <v>0</v>
      </c>
      <c r="H22" s="111" t="s">
        <v>179</v>
      </c>
      <c r="I22" s="165">
        <f>'hj-model'!D45</f>
        <v>0</v>
      </c>
      <c r="J22" s="111" t="s">
        <v>180</v>
      </c>
      <c r="K22" s="177">
        <f>(((A20*C20*E20)+(A21*C21/E21))*I22)</f>
        <v>0</v>
      </c>
      <c r="L22" s="178" t="s">
        <v>14</v>
      </c>
      <c r="N22" s="4"/>
      <c r="O22" s="4"/>
      <c r="P22" s="4"/>
      <c r="Q22" s="4"/>
      <c r="R22" s="4"/>
      <c r="S22" s="4"/>
      <c r="T22" s="4"/>
      <c r="U22" s="4"/>
      <c r="V22" s="4"/>
      <c r="W22" s="4"/>
      <c r="X22" s="4"/>
      <c r="Y22" s="4"/>
      <c r="Z22" s="4"/>
    </row>
    <row r="23" spans="14:26" ht="15">
      <c r="N23" s="4"/>
      <c r="O23" s="4"/>
      <c r="P23" s="4"/>
      <c r="Q23" s="4"/>
      <c r="R23" s="4"/>
      <c r="S23" s="4"/>
      <c r="T23" s="4"/>
      <c r="U23" s="4"/>
      <c r="V23" s="4"/>
      <c r="W23" s="4"/>
      <c r="X23" s="4"/>
      <c r="Y23" s="4"/>
      <c r="Z23" s="4"/>
    </row>
    <row r="24" spans="14:26" ht="15">
      <c r="N24" s="4"/>
      <c r="O24" s="4"/>
      <c r="P24" s="4"/>
      <c r="Q24" s="4"/>
      <c r="R24" s="4"/>
      <c r="S24" s="4"/>
      <c r="T24" s="4"/>
      <c r="U24" s="4"/>
      <c r="V24" s="4"/>
      <c r="W24" s="4"/>
      <c r="X24" s="4"/>
      <c r="Y24" s="4"/>
      <c r="Z24" s="4"/>
    </row>
    <row r="25" spans="14:26" ht="15">
      <c r="N25" s="4"/>
      <c r="O25" s="4"/>
      <c r="P25" s="4"/>
      <c r="Q25" s="4"/>
      <c r="R25" s="4"/>
      <c r="S25" s="4"/>
      <c r="T25" s="4"/>
      <c r="U25" s="4"/>
      <c r="V25" s="4"/>
      <c r="W25" s="4"/>
      <c r="X25" s="4"/>
      <c r="Y25" s="4"/>
      <c r="Z25" s="4"/>
    </row>
    <row r="26" spans="14:26" ht="15">
      <c r="N26" s="4"/>
      <c r="O26" s="4"/>
      <c r="P26" s="4"/>
      <c r="Q26" s="4"/>
      <c r="R26" s="4"/>
      <c r="S26" s="4"/>
      <c r="T26" s="4"/>
      <c r="U26" s="4"/>
      <c r="V26" s="4"/>
      <c r="W26" s="4"/>
      <c r="X26" s="4"/>
      <c r="Y26" s="4"/>
      <c r="Z26" s="4"/>
    </row>
    <row r="27" spans="14:26" ht="15">
      <c r="N27" s="4"/>
      <c r="O27" s="4"/>
      <c r="P27" s="4"/>
      <c r="Q27" s="4"/>
      <c r="R27" s="4"/>
      <c r="S27" s="4"/>
      <c r="T27" s="4"/>
      <c r="U27" s="4"/>
      <c r="V27" s="4"/>
      <c r="W27" s="4"/>
      <c r="X27" s="4"/>
      <c r="Y27" s="4"/>
      <c r="Z27" s="4"/>
    </row>
    <row r="28" spans="1:26" ht="15">
      <c r="A28" t="s">
        <v>190</v>
      </c>
      <c r="I28" s="179">
        <v>5</v>
      </c>
      <c r="J28" s="180" t="s">
        <v>19</v>
      </c>
      <c r="N28" s="4"/>
      <c r="O28" s="4"/>
      <c r="P28" s="4"/>
      <c r="Q28" s="4"/>
      <c r="R28" s="4"/>
      <c r="S28" s="4"/>
      <c r="T28" s="4"/>
      <c r="U28" s="4"/>
      <c r="V28" s="4"/>
      <c r="W28" s="4"/>
      <c r="X28" s="4"/>
      <c r="Y28" s="4"/>
      <c r="Z28" s="4"/>
    </row>
    <row r="29" spans="9:26" ht="15">
      <c r="I29" s="181"/>
      <c r="N29" s="4"/>
      <c r="O29" s="4"/>
      <c r="P29" s="4"/>
      <c r="Q29" s="4"/>
      <c r="R29" s="4"/>
      <c r="S29" s="4"/>
      <c r="T29" s="4"/>
      <c r="U29" s="4"/>
      <c r="V29" s="4"/>
      <c r="W29" s="4"/>
      <c r="X29" s="4"/>
      <c r="Y29" s="4"/>
      <c r="Z29" s="4"/>
    </row>
    <row r="30" spans="1:26" ht="15">
      <c r="A30" t="s">
        <v>191</v>
      </c>
      <c r="G30" s="182">
        <f>(K22*I28/100)</f>
        <v>0</v>
      </c>
      <c r="H30" s="180" t="s">
        <v>14</v>
      </c>
      <c r="N30" s="4"/>
      <c r="O30" s="4"/>
      <c r="P30" s="4"/>
      <c r="Q30" s="4"/>
      <c r="R30" s="4"/>
      <c r="S30" s="4"/>
      <c r="T30" s="4"/>
      <c r="U30" s="4"/>
      <c r="V30" s="4"/>
      <c r="W30" s="4"/>
      <c r="X30" s="4"/>
      <c r="Y30" s="4"/>
      <c r="Z30" s="4"/>
    </row>
    <row r="31" spans="14:26" ht="15">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
      <c r="A75" s="4"/>
      <c r="B75" s="4"/>
      <c r="C75" s="4"/>
      <c r="D75" s="4"/>
      <c r="E75" s="4"/>
      <c r="F75" s="4"/>
      <c r="G75" s="4"/>
      <c r="H75" s="4"/>
      <c r="I75" s="4"/>
      <c r="J75" s="4"/>
      <c r="K75" s="4"/>
      <c r="L75" s="4"/>
      <c r="M75" s="4"/>
      <c r="N75" s="4"/>
      <c r="O75" s="4"/>
      <c r="P75" s="4"/>
      <c r="Q75" s="4"/>
      <c r="R75" s="4"/>
      <c r="S75" s="4"/>
      <c r="T75" s="4"/>
      <c r="U75" s="4"/>
      <c r="V75" s="4"/>
      <c r="W75" s="4"/>
      <c r="X75" s="4"/>
      <c r="Y75" s="4"/>
      <c r="Z75" s="4"/>
    </row>
  </sheetData>
  <sheetProtection algorithmName="SHA-512" hashValue="1SXmc7dAo3+0mAQFiDLtyk9B43Vb00SiG6c30YCVWy+xo8gZOqgJGwwQQsEFsQIWggQhjosoemJNoH14/Fq+eg==" saltValue="iEe44+mR72+FBY8gvwngCg==" spinCount="100000" sheet="1" objects="1" scenarios="1"/>
  <mergeCells count="1">
    <mergeCell ref="N17:P17"/>
  </mergeCells>
  <hyperlinks>
    <hyperlink ref="N17" location="Hjælpemodel!D55" display="Tilbage til hjælpemodel"/>
    <hyperlink ref="N17:P17" location="'hj-model'!D55" display="Tilbage til hjælpemodel"/>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F4D0C-DDFD-4A3F-B6BB-D6C5E670C3AD}">
  <dimension ref="A1:AA62"/>
  <sheetViews>
    <sheetView workbookViewId="0" topLeftCell="A1">
      <selection activeCell="G1" sqref="G1:G1048576"/>
    </sheetView>
  </sheetViews>
  <sheetFormatPr defaultColWidth="9.140625" defaultRowHeight="15"/>
  <cols>
    <col min="1" max="1" width="10.8515625" style="0" bestFit="1" customWidth="1"/>
    <col min="3" max="3" width="9.28125" style="0" bestFit="1" customWidth="1"/>
    <col min="5" max="5" width="9.28125" style="0" bestFit="1" customWidth="1"/>
    <col min="7" max="7" width="10.7109375" style="0" customWidth="1"/>
  </cols>
  <sheetData>
    <row r="1" spans="10:26" ht="15">
      <c r="J1" s="4"/>
      <c r="K1" s="4"/>
      <c r="L1" s="4"/>
      <c r="M1" s="4"/>
      <c r="N1" s="4"/>
      <c r="O1" s="4"/>
      <c r="P1" s="4"/>
      <c r="Q1" s="4"/>
      <c r="R1" s="4"/>
      <c r="S1" s="4"/>
      <c r="T1" s="4"/>
      <c r="U1" s="4"/>
      <c r="V1" s="4"/>
      <c r="W1" s="4"/>
      <c r="X1" s="4"/>
      <c r="Y1" s="4"/>
      <c r="Z1" s="4"/>
    </row>
    <row r="2" spans="10:26" ht="15">
      <c r="J2" s="4"/>
      <c r="K2" s="4"/>
      <c r="L2" s="4"/>
      <c r="M2" s="4"/>
      <c r="N2" s="4"/>
      <c r="O2" s="4"/>
      <c r="P2" s="4"/>
      <c r="Q2" s="4"/>
      <c r="R2" s="4"/>
      <c r="S2" s="4"/>
      <c r="T2" s="4"/>
      <c r="U2" s="4"/>
      <c r="V2" s="4"/>
      <c r="W2" s="4"/>
      <c r="X2" s="4"/>
      <c r="Y2" s="4"/>
      <c r="Z2" s="4"/>
    </row>
    <row r="3" spans="10:26" ht="15">
      <c r="J3" s="4"/>
      <c r="K3" s="4"/>
      <c r="L3" s="4"/>
      <c r="M3" s="4"/>
      <c r="N3" s="4"/>
      <c r="O3" s="4"/>
      <c r="P3" s="4"/>
      <c r="Q3" s="4"/>
      <c r="R3" s="4"/>
      <c r="S3" s="4"/>
      <c r="T3" s="4"/>
      <c r="U3" s="4"/>
      <c r="V3" s="4"/>
      <c r="W3" s="4"/>
      <c r="X3" s="4"/>
      <c r="Y3" s="4"/>
      <c r="Z3" s="4"/>
    </row>
    <row r="4" spans="10:26" ht="15">
      <c r="J4" s="4"/>
      <c r="K4" s="4"/>
      <c r="L4" s="4"/>
      <c r="M4" s="4"/>
      <c r="N4" s="4"/>
      <c r="O4" s="4"/>
      <c r="P4" s="4"/>
      <c r="Q4" s="4"/>
      <c r="R4" s="4"/>
      <c r="S4" s="4"/>
      <c r="T4" s="4"/>
      <c r="U4" s="4"/>
      <c r="V4" s="4"/>
      <c r="W4" s="4"/>
      <c r="X4" s="4"/>
      <c r="Y4" s="4"/>
      <c r="Z4" s="4"/>
    </row>
    <row r="5" spans="10:26" ht="15">
      <c r="J5" s="4"/>
      <c r="K5" s="4"/>
      <c r="L5" s="4"/>
      <c r="M5" s="4"/>
      <c r="N5" s="4"/>
      <c r="O5" s="4"/>
      <c r="P5" s="4"/>
      <c r="Q5" s="4"/>
      <c r="R5" s="4"/>
      <c r="S5" s="4"/>
      <c r="T5" s="4"/>
      <c r="U5" s="4"/>
      <c r="V5" s="4"/>
      <c r="W5" s="4"/>
      <c r="X5" s="4"/>
      <c r="Y5" s="4"/>
      <c r="Z5" s="4"/>
    </row>
    <row r="6" spans="10:26" ht="15">
      <c r="J6" s="4"/>
      <c r="K6" s="4"/>
      <c r="L6" s="4"/>
      <c r="M6" s="4"/>
      <c r="N6" s="4"/>
      <c r="O6" s="4"/>
      <c r="P6" s="4"/>
      <c r="Q6" s="4"/>
      <c r="R6" s="4"/>
      <c r="S6" s="4"/>
      <c r="T6" s="4"/>
      <c r="U6" s="4"/>
      <c r="V6" s="4"/>
      <c r="W6" s="4"/>
      <c r="X6" s="4"/>
      <c r="Y6" s="4"/>
      <c r="Z6" s="4"/>
    </row>
    <row r="7" spans="10:26" ht="15">
      <c r="J7" s="4"/>
      <c r="K7" s="4"/>
      <c r="L7" s="4"/>
      <c r="M7" s="4"/>
      <c r="N7" s="4"/>
      <c r="O7" s="4"/>
      <c r="P7" s="4"/>
      <c r="Q7" s="4"/>
      <c r="R7" s="4"/>
      <c r="S7" s="4"/>
      <c r="T7" s="4"/>
      <c r="U7" s="4"/>
      <c r="V7" s="4"/>
      <c r="W7" s="4"/>
      <c r="X7" s="4"/>
      <c r="Y7" s="4"/>
      <c r="Z7" s="4"/>
    </row>
    <row r="8" spans="10:26" ht="15">
      <c r="J8" s="4"/>
      <c r="K8" s="4"/>
      <c r="L8" s="4"/>
      <c r="M8" s="4"/>
      <c r="N8" s="4"/>
      <c r="O8" s="4"/>
      <c r="P8" s="4"/>
      <c r="Q8" s="4"/>
      <c r="R8" s="4"/>
      <c r="S8" s="4"/>
      <c r="T8" s="4"/>
      <c r="U8" s="4"/>
      <c r="V8" s="4"/>
      <c r="W8" s="4"/>
      <c r="X8" s="4"/>
      <c r="Y8" s="4"/>
      <c r="Z8" s="4"/>
    </row>
    <row r="9" spans="10:26" ht="15">
      <c r="J9" s="255" t="s">
        <v>158</v>
      </c>
      <c r="K9" s="268"/>
      <c r="L9" s="268"/>
      <c r="M9" s="4"/>
      <c r="N9" s="4"/>
      <c r="O9" s="4"/>
      <c r="P9" s="4"/>
      <c r="Q9" s="4"/>
      <c r="R9" s="4"/>
      <c r="S9" s="4"/>
      <c r="T9" s="4"/>
      <c r="U9" s="4"/>
      <c r="V9" s="4"/>
      <c r="W9" s="4"/>
      <c r="X9" s="4"/>
      <c r="Y9" s="4"/>
      <c r="Z9" s="4"/>
    </row>
    <row r="10" spans="10:26" ht="15">
      <c r="J10" s="4"/>
      <c r="K10" s="4"/>
      <c r="L10" s="4"/>
      <c r="M10" s="4"/>
      <c r="N10" s="4"/>
      <c r="O10" s="4"/>
      <c r="P10" s="4"/>
      <c r="Q10" s="4"/>
      <c r="R10" s="4"/>
      <c r="S10" s="4"/>
      <c r="T10" s="4"/>
      <c r="U10" s="4"/>
      <c r="V10" s="4"/>
      <c r="W10" s="4"/>
      <c r="X10" s="4"/>
      <c r="Y10" s="4"/>
      <c r="Z10" s="4"/>
    </row>
    <row r="11" spans="1:26" ht="15">
      <c r="A11" s="66" t="s">
        <v>192</v>
      </c>
      <c r="D11" s="44"/>
      <c r="J11" s="4"/>
      <c r="K11" s="4"/>
      <c r="L11" s="4"/>
      <c r="M11" s="4"/>
      <c r="N11" s="4"/>
      <c r="O11" s="4"/>
      <c r="P11" s="4"/>
      <c r="Q11" s="4"/>
      <c r="R11" s="4"/>
      <c r="S11" s="4"/>
      <c r="T11" s="4"/>
      <c r="U11" s="4"/>
      <c r="V11" s="4"/>
      <c r="W11" s="4"/>
      <c r="X11" s="4"/>
      <c r="Y11" s="4"/>
      <c r="Z11" s="4"/>
    </row>
    <row r="12" spans="1:26" ht="15">
      <c r="A12" s="234">
        <f>'hj-model'!D6</f>
        <v>0</v>
      </c>
      <c r="B12" s="111" t="s">
        <v>179</v>
      </c>
      <c r="C12" s="165">
        <f>'hj-model'!D8</f>
        <v>8</v>
      </c>
      <c r="D12" s="111" t="s">
        <v>186</v>
      </c>
      <c r="E12" s="111">
        <v>100</v>
      </c>
      <c r="F12" s="111" t="s">
        <v>180</v>
      </c>
      <c r="G12" s="108">
        <f>A12*C12/E12</f>
        <v>0</v>
      </c>
      <c r="H12" s="180" t="s">
        <v>14</v>
      </c>
      <c r="J12" s="4"/>
      <c r="K12" s="4"/>
      <c r="L12" s="4"/>
      <c r="M12" s="4"/>
      <c r="N12" s="4"/>
      <c r="O12" s="4"/>
      <c r="P12" s="4"/>
      <c r="Q12" s="4"/>
      <c r="R12" s="4"/>
      <c r="S12" s="4"/>
      <c r="T12" s="4"/>
      <c r="U12" s="4"/>
      <c r="V12" s="4"/>
      <c r="W12" s="4"/>
      <c r="X12" s="4"/>
      <c r="Y12" s="4"/>
      <c r="Z12" s="4"/>
    </row>
    <row r="13" spans="1:26" ht="15">
      <c r="A13" t="s">
        <v>193</v>
      </c>
      <c r="J13" s="4"/>
      <c r="K13" s="4"/>
      <c r="L13" s="4"/>
      <c r="M13" s="4"/>
      <c r="N13" s="4"/>
      <c r="O13" s="4"/>
      <c r="P13" s="4"/>
      <c r="Q13" s="4"/>
      <c r="R13" s="4"/>
      <c r="S13" s="4"/>
      <c r="T13" s="4"/>
      <c r="U13" s="4"/>
      <c r="V13" s="4"/>
      <c r="W13" s="4"/>
      <c r="X13" s="4"/>
      <c r="Y13" s="4"/>
      <c r="Z13" s="4"/>
    </row>
    <row r="14" spans="1:26" ht="15">
      <c r="A14" s="234">
        <f>G12</f>
        <v>0</v>
      </c>
      <c r="B14" s="111" t="s">
        <v>179</v>
      </c>
      <c r="C14" s="111">
        <v>25</v>
      </c>
      <c r="D14" s="111" t="s">
        <v>186</v>
      </c>
      <c r="E14" s="111">
        <v>100</v>
      </c>
      <c r="F14" s="111" t="s">
        <v>180</v>
      </c>
      <c r="G14" s="182">
        <f>A14*C14/E14</f>
        <v>0</v>
      </c>
      <c r="H14" s="180" t="s">
        <v>14</v>
      </c>
      <c r="J14" s="4"/>
      <c r="K14" s="4"/>
      <c r="L14" s="4"/>
      <c r="M14" s="4"/>
      <c r="N14" s="4"/>
      <c r="O14" s="4"/>
      <c r="P14" s="4"/>
      <c r="Q14" s="4"/>
      <c r="R14" s="4"/>
      <c r="S14" s="4"/>
      <c r="T14" s="4"/>
      <c r="U14" s="4"/>
      <c r="V14" s="4"/>
      <c r="W14" s="4"/>
      <c r="X14" s="4"/>
      <c r="Y14" s="4"/>
      <c r="Z14" s="4"/>
    </row>
    <row r="15" spans="10:26" ht="15">
      <c r="J15" s="4"/>
      <c r="K15" s="4"/>
      <c r="L15" s="4"/>
      <c r="M15" s="4"/>
      <c r="N15" s="4"/>
      <c r="O15" s="4"/>
      <c r="P15" s="4"/>
      <c r="Q15" s="4"/>
      <c r="R15" s="4"/>
      <c r="S15" s="4"/>
      <c r="T15" s="4"/>
      <c r="U15" s="4"/>
      <c r="V15" s="4"/>
      <c r="W15" s="4"/>
      <c r="X15" s="4"/>
      <c r="Y15" s="4"/>
      <c r="Z15" s="4"/>
    </row>
    <row r="16" spans="1:26" ht="1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7" ht="1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66"/>
    </row>
    <row r="38" spans="1:27" ht="1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row>
    <row r="39" spans="1:27" ht="1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row>
    <row r="40" spans="1:27" ht="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row>
    <row r="41" spans="1:27" ht="1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row>
    <row r="42" spans="1:27" ht="1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row>
    <row r="43" spans="1:27" ht="1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row>
    <row r="44" spans="1:27" ht="1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row>
    <row r="45" spans="1:27" ht="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row>
    <row r="46" spans="1:27" ht="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row>
    <row r="47" spans="1:27" ht="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row>
    <row r="48" spans="1:27" ht="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7" ht="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7" ht="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row>
    <row r="51" spans="1:27" ht="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row>
    <row r="52" spans="1:27" ht="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row>
    <row r="53" spans="1:27" ht="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row>
    <row r="54" spans="1:27" ht="1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row>
    <row r="55" spans="1:27" ht="1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row>
    <row r="56" spans="1:27" ht="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row>
    <row r="57" spans="1:27" ht="1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row>
    <row r="58" spans="1:27" ht="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row>
    <row r="59" spans="1:27" ht="1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row>
    <row r="60" spans="1:27" ht="1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row>
    <row r="61" spans="1:26" ht="15">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row>
    <row r="62" spans="1:26" ht="15">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row>
  </sheetData>
  <sheetProtection algorithmName="SHA-512" hashValue="FcgASRX4l5BcnBa+9F7ZqiJgthyRdqG16qmyuMuDAwvad1+6d/7cmF+FnDQTkgPS7nBkT4SbjIhmmwGe7bAB0g==" saltValue="PHrkDxDo0D6fI9kq8MhLIA==" spinCount="100000" sheet="1" objects="1" scenarios="1"/>
  <mergeCells count="1">
    <mergeCell ref="J9:L9"/>
  </mergeCells>
  <hyperlinks>
    <hyperlink ref="J9" location="Hjælpemodel!D57" display="Tilbage til hjælpemodel"/>
    <hyperlink ref="J9:L9" location="'hj-model'!D57" display="Tilbage til hjælpemode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1B74C-FA89-4F51-9547-A944BBDFF996}">
  <dimension ref="A1:Z37"/>
  <sheetViews>
    <sheetView workbookViewId="0" topLeftCell="A1">
      <selection activeCell="G1" sqref="G1:G1048576"/>
    </sheetView>
  </sheetViews>
  <sheetFormatPr defaultColWidth="9.140625" defaultRowHeight="15"/>
  <cols>
    <col min="1" max="1" width="12.7109375" style="0" customWidth="1"/>
    <col min="3" max="3" width="9.421875" style="0" bestFit="1" customWidth="1"/>
    <col min="5" max="5" width="9.421875" style="0" bestFit="1" customWidth="1"/>
    <col min="7" max="7" width="12.7109375" style="0" customWidth="1"/>
  </cols>
  <sheetData>
    <row r="1" spans="10:26" ht="15">
      <c r="J1" s="4"/>
      <c r="K1" s="4"/>
      <c r="L1" s="4"/>
      <c r="M1" s="4"/>
      <c r="N1" s="4"/>
      <c r="O1" s="4"/>
      <c r="P1" s="4"/>
      <c r="Q1" s="4"/>
      <c r="R1" s="4"/>
      <c r="S1" s="4"/>
      <c r="T1" s="4"/>
      <c r="U1" s="4"/>
      <c r="V1" s="4"/>
      <c r="W1" s="4"/>
      <c r="X1" s="4"/>
      <c r="Y1" s="4"/>
      <c r="Z1" s="4"/>
    </row>
    <row r="2" spans="10:26" ht="15">
      <c r="J2" s="4"/>
      <c r="K2" s="4"/>
      <c r="L2" s="4"/>
      <c r="M2" s="4"/>
      <c r="N2" s="4"/>
      <c r="O2" s="4"/>
      <c r="P2" s="4"/>
      <c r="Q2" s="4"/>
      <c r="R2" s="4"/>
      <c r="S2" s="4"/>
      <c r="T2" s="4"/>
      <c r="U2" s="4"/>
      <c r="V2" s="4"/>
      <c r="W2" s="4"/>
      <c r="X2" s="4"/>
      <c r="Y2" s="4"/>
      <c r="Z2" s="4"/>
    </row>
    <row r="3" spans="10:26" ht="15">
      <c r="J3" s="4"/>
      <c r="K3" s="4"/>
      <c r="L3" s="4"/>
      <c r="M3" s="4"/>
      <c r="N3" s="4"/>
      <c r="O3" s="4"/>
      <c r="P3" s="4"/>
      <c r="Q3" s="4"/>
      <c r="R3" s="4"/>
      <c r="S3" s="4"/>
      <c r="T3" s="4"/>
      <c r="U3" s="4"/>
      <c r="V3" s="4"/>
      <c r="W3" s="4"/>
      <c r="X3" s="4"/>
      <c r="Y3" s="4"/>
      <c r="Z3" s="4"/>
    </row>
    <row r="4" spans="10:26" ht="15">
      <c r="J4" s="4"/>
      <c r="K4" s="4"/>
      <c r="L4" s="4"/>
      <c r="M4" s="4"/>
      <c r="N4" s="4"/>
      <c r="O4" s="4"/>
      <c r="P4" s="4"/>
      <c r="Q4" s="4"/>
      <c r="R4" s="4"/>
      <c r="S4" s="4"/>
      <c r="T4" s="4"/>
      <c r="U4" s="4"/>
      <c r="V4" s="4"/>
      <c r="W4" s="4"/>
      <c r="X4" s="4"/>
      <c r="Y4" s="4"/>
      <c r="Z4" s="4"/>
    </row>
    <row r="5" spans="10:26" ht="15">
      <c r="J5" s="4"/>
      <c r="K5" s="4"/>
      <c r="L5" s="4"/>
      <c r="M5" s="4"/>
      <c r="N5" s="4"/>
      <c r="O5" s="4"/>
      <c r="P5" s="4"/>
      <c r="Q5" s="4"/>
      <c r="R5" s="4"/>
      <c r="S5" s="4"/>
      <c r="T5" s="4"/>
      <c r="U5" s="4"/>
      <c r="V5" s="4"/>
      <c r="W5" s="4"/>
      <c r="X5" s="4"/>
      <c r="Y5" s="4"/>
      <c r="Z5" s="4"/>
    </row>
    <row r="6" spans="10:26" ht="15">
      <c r="J6" s="4"/>
      <c r="K6" s="4"/>
      <c r="L6" s="4"/>
      <c r="M6" s="4"/>
      <c r="N6" s="4"/>
      <c r="O6" s="4"/>
      <c r="P6" s="4"/>
      <c r="Q6" s="4"/>
      <c r="R6" s="4"/>
      <c r="S6" s="4"/>
      <c r="T6" s="4"/>
      <c r="U6" s="4"/>
      <c r="V6" s="4"/>
      <c r="W6" s="4"/>
      <c r="X6" s="4"/>
      <c r="Y6" s="4"/>
      <c r="Z6" s="4"/>
    </row>
    <row r="7" spans="10:26" ht="15">
      <c r="J7" s="255" t="s">
        <v>158</v>
      </c>
      <c r="K7" s="267"/>
      <c r="L7" s="267"/>
      <c r="M7" s="4"/>
      <c r="N7" s="4"/>
      <c r="O7" s="4"/>
      <c r="P7" s="4"/>
      <c r="Q7" s="4"/>
      <c r="R7" s="4"/>
      <c r="S7" s="4"/>
      <c r="T7" s="4"/>
      <c r="U7" s="4"/>
      <c r="V7" s="4"/>
      <c r="W7" s="4"/>
      <c r="X7" s="4"/>
      <c r="Y7" s="4"/>
      <c r="Z7" s="4"/>
    </row>
    <row r="8" spans="10:26" ht="15">
      <c r="J8" s="4"/>
      <c r="K8" s="4"/>
      <c r="L8" s="4"/>
      <c r="M8" s="4"/>
      <c r="N8" s="4"/>
      <c r="O8" s="4"/>
      <c r="P8" s="4"/>
      <c r="Q8" s="4"/>
      <c r="R8" s="4"/>
      <c r="S8" s="4"/>
      <c r="T8" s="4"/>
      <c r="U8" s="4"/>
      <c r="V8" s="4"/>
      <c r="W8" s="4"/>
      <c r="X8" s="4"/>
      <c r="Y8" s="4"/>
      <c r="Z8" s="4"/>
    </row>
    <row r="9" spans="1:26" ht="15" thickBot="1">
      <c r="A9" s="234">
        <f>'hj-model'!D6</f>
        <v>0</v>
      </c>
      <c r="B9" s="111" t="s">
        <v>186</v>
      </c>
      <c r="C9" s="111">
        <v>100</v>
      </c>
      <c r="D9" s="111" t="s">
        <v>179</v>
      </c>
      <c r="E9" s="169">
        <f>'hj-model'!D10</f>
        <v>3</v>
      </c>
      <c r="F9" s="111" t="s">
        <v>180</v>
      </c>
      <c r="G9" s="183">
        <f>A9/C9*E9</f>
        <v>0</v>
      </c>
      <c r="H9" s="184" t="s">
        <v>14</v>
      </c>
      <c r="J9" s="4"/>
      <c r="K9" s="4"/>
      <c r="L9" s="4"/>
      <c r="M9" s="4"/>
      <c r="N9" s="4"/>
      <c r="O9" s="4"/>
      <c r="P9" s="4"/>
      <c r="Q9" s="4"/>
      <c r="R9" s="4"/>
      <c r="S9" s="4"/>
      <c r="T9" s="4"/>
      <c r="U9" s="4"/>
      <c r="V9" s="4"/>
      <c r="W9" s="4"/>
      <c r="X9" s="4"/>
      <c r="Y9" s="4"/>
      <c r="Z9" s="4"/>
    </row>
    <row r="10" spans="10:26" ht="15" thickTop="1">
      <c r="J10" s="4"/>
      <c r="K10" s="4"/>
      <c r="L10" s="4"/>
      <c r="M10" s="4"/>
      <c r="N10" s="4"/>
      <c r="O10" s="4"/>
      <c r="P10" s="4"/>
      <c r="Q10" s="4"/>
      <c r="R10" s="4"/>
      <c r="S10" s="4"/>
      <c r="T10" s="4"/>
      <c r="U10" s="4"/>
      <c r="V10" s="4"/>
      <c r="W10" s="4"/>
      <c r="X10" s="4"/>
      <c r="Y10" s="4"/>
      <c r="Z10" s="4"/>
    </row>
    <row r="11" spans="1:26" ht="15">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sheetData>
  <sheetProtection algorithmName="SHA-512" hashValue="L0o0HSUQqlLgUxV24xpYIAbG7zzHyDQIDiDv3xokenFUxOvu9p6LYLA4AMb4LlAymGgSnj65SE71g8BQDZb0Cw==" saltValue="NcsJW5bU2HMGeTA451yyZw==" spinCount="100000" sheet="1" objects="1" scenarios="1"/>
  <mergeCells count="1">
    <mergeCell ref="J7:L7"/>
  </mergeCells>
  <hyperlinks>
    <hyperlink ref="J7" location="Hjælpemodel!D86" display="Tilbage til hjælpemodel"/>
    <hyperlink ref="J7:L7" location="'hj-model'!D86" display="Tilbage til hjælpemode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412D-A2F6-412C-8B3C-F08F0AA435DF}">
  <dimension ref="A1:S71"/>
  <sheetViews>
    <sheetView workbookViewId="0" topLeftCell="A22">
      <selection activeCell="B1" sqref="B1:D1048576"/>
    </sheetView>
  </sheetViews>
  <sheetFormatPr defaultColWidth="9.140625" defaultRowHeight="15"/>
  <cols>
    <col min="1" max="1" width="63.7109375" style="0" customWidth="1"/>
    <col min="2" max="4" width="12.7109375" style="0" customWidth="1"/>
  </cols>
  <sheetData>
    <row r="1" spans="1:19" ht="15">
      <c r="A1" s="4"/>
      <c r="B1" s="4"/>
      <c r="C1" s="4"/>
      <c r="D1" s="4"/>
      <c r="E1" s="4"/>
      <c r="F1" s="4"/>
      <c r="G1" s="4"/>
      <c r="H1" s="4"/>
      <c r="I1" s="4"/>
      <c r="J1" s="4"/>
      <c r="K1" s="4"/>
      <c r="L1" s="4"/>
      <c r="M1" s="4"/>
      <c r="N1" s="4"/>
      <c r="O1" s="4"/>
      <c r="P1" s="4"/>
      <c r="Q1" s="4"/>
      <c r="R1" s="4"/>
      <c r="S1" s="4"/>
    </row>
    <row r="2" spans="7:19" ht="15">
      <c r="G2" s="4"/>
      <c r="H2" s="4"/>
      <c r="I2" s="4"/>
      <c r="J2" s="4"/>
      <c r="K2" s="4"/>
      <c r="L2" s="4"/>
      <c r="M2" s="4"/>
      <c r="N2" s="4"/>
      <c r="O2" s="4"/>
      <c r="P2" s="4"/>
      <c r="Q2" s="4"/>
      <c r="R2" s="4"/>
      <c r="S2" s="4"/>
    </row>
    <row r="3" spans="7:19" ht="15">
      <c r="G3" s="4"/>
      <c r="H3" s="4"/>
      <c r="I3" s="4"/>
      <c r="J3" s="4"/>
      <c r="K3" s="4"/>
      <c r="L3" s="4"/>
      <c r="M3" s="4"/>
      <c r="N3" s="4"/>
      <c r="O3" s="4"/>
      <c r="P3" s="4"/>
      <c r="Q3" s="4"/>
      <c r="R3" s="4"/>
      <c r="S3" s="4"/>
    </row>
    <row r="4" spans="7:19" ht="15">
      <c r="G4" s="4"/>
      <c r="H4" s="4"/>
      <c r="I4" s="4"/>
      <c r="J4" s="4"/>
      <c r="K4" s="4"/>
      <c r="L4" s="4"/>
      <c r="M4" s="4"/>
      <c r="N4" s="4"/>
      <c r="O4" s="4"/>
      <c r="P4" s="4"/>
      <c r="Q4" s="4"/>
      <c r="R4" s="4"/>
      <c r="S4" s="4"/>
    </row>
    <row r="5" spans="1:19" ht="15">
      <c r="A5" s="112" t="s">
        <v>38</v>
      </c>
      <c r="B5" s="111" t="s">
        <v>151</v>
      </c>
      <c r="C5" s="111" t="s">
        <v>152</v>
      </c>
      <c r="D5" s="111" t="s">
        <v>153</v>
      </c>
      <c r="G5" s="4"/>
      <c r="H5" s="4"/>
      <c r="I5" s="4"/>
      <c r="J5" s="4"/>
      <c r="K5" s="4"/>
      <c r="L5" s="4"/>
      <c r="M5" s="4"/>
      <c r="N5" s="4"/>
      <c r="O5" s="4"/>
      <c r="P5" s="4"/>
      <c r="Q5" s="4"/>
      <c r="R5" s="4"/>
      <c r="S5" s="4"/>
    </row>
    <row r="6" spans="1:19" ht="15">
      <c r="A6" s="107" t="s">
        <v>39</v>
      </c>
      <c r="B6" s="122">
        <f>C6/2</f>
        <v>3</v>
      </c>
      <c r="C6" s="122">
        <f>'hj-model'!D26</f>
        <v>6</v>
      </c>
      <c r="D6" s="122">
        <f>C6*1.5</f>
        <v>9</v>
      </c>
      <c r="G6" s="4"/>
      <c r="H6" s="4"/>
      <c r="I6" s="4"/>
      <c r="J6" s="4"/>
      <c r="K6" s="4"/>
      <c r="L6" s="4"/>
      <c r="M6" s="4"/>
      <c r="N6" s="4"/>
      <c r="O6" s="4"/>
      <c r="P6" s="4"/>
      <c r="Q6" s="4"/>
      <c r="R6" s="4"/>
      <c r="S6" s="4"/>
    </row>
    <row r="7" spans="1:19" ht="15">
      <c r="A7" s="107" t="s">
        <v>40</v>
      </c>
      <c r="B7" s="122">
        <f>C7/2</f>
        <v>0</v>
      </c>
      <c r="C7" s="122">
        <f>'hj-model'!D27</f>
        <v>0</v>
      </c>
      <c r="D7" s="122">
        <f>C7*1.5</f>
        <v>0</v>
      </c>
      <c r="G7" s="4"/>
      <c r="H7" s="4"/>
      <c r="I7" s="4"/>
      <c r="J7" s="4"/>
      <c r="K7" s="4"/>
      <c r="L7" s="4"/>
      <c r="M7" s="4"/>
      <c r="N7" s="4"/>
      <c r="O7" s="4"/>
      <c r="P7" s="4"/>
      <c r="Q7" s="4"/>
      <c r="R7" s="4"/>
      <c r="S7" s="4"/>
    </row>
    <row r="8" spans="1:19" ht="15">
      <c r="A8" s="107" t="s">
        <v>41</v>
      </c>
      <c r="B8" s="122">
        <f>C8</f>
        <v>0</v>
      </c>
      <c r="C8" s="122">
        <f>'hj-model'!D28</f>
        <v>0</v>
      </c>
      <c r="D8" s="122">
        <f>C8</f>
        <v>0</v>
      </c>
      <c r="G8" s="4"/>
      <c r="H8" s="4"/>
      <c r="I8" s="4"/>
      <c r="J8" s="4"/>
      <c r="K8" s="4"/>
      <c r="L8" s="4"/>
      <c r="M8" s="4"/>
      <c r="N8" s="4"/>
      <c r="O8" s="4"/>
      <c r="P8" s="4"/>
      <c r="Q8" s="4"/>
      <c r="R8" s="4"/>
      <c r="S8" s="4"/>
    </row>
    <row r="9" spans="1:19" ht="15">
      <c r="A9" s="125" t="s">
        <v>43</v>
      </c>
      <c r="B9" s="129">
        <f>C9/4*3</f>
        <v>0</v>
      </c>
      <c r="C9" s="129">
        <f>'hj-model'!D30</f>
        <v>0</v>
      </c>
      <c r="D9" s="129">
        <f>C9*1.25</f>
        <v>0</v>
      </c>
      <c r="G9" s="4"/>
      <c r="H9" s="4"/>
      <c r="I9" s="4"/>
      <c r="J9" s="4"/>
      <c r="K9" s="4"/>
      <c r="L9" s="4"/>
      <c r="M9" s="4"/>
      <c r="N9" s="4"/>
      <c r="O9" s="4"/>
      <c r="P9" s="4"/>
      <c r="Q9" s="4"/>
      <c r="R9" s="4"/>
      <c r="S9" s="4"/>
    </row>
    <row r="10" spans="1:19" ht="15">
      <c r="A10" s="113"/>
      <c r="B10" s="126"/>
      <c r="C10" s="126"/>
      <c r="D10" s="126"/>
      <c r="G10" s="4"/>
      <c r="H10" s="4"/>
      <c r="I10" s="4"/>
      <c r="J10" s="4"/>
      <c r="K10" s="4"/>
      <c r="L10" s="4"/>
      <c r="M10" s="4"/>
      <c r="N10" s="4"/>
      <c r="O10" s="4"/>
      <c r="P10" s="4"/>
      <c r="Q10" s="4"/>
      <c r="R10" s="4"/>
      <c r="S10" s="4"/>
    </row>
    <row r="11" spans="1:19" ht="26.45">
      <c r="A11" s="127" t="s">
        <v>194</v>
      </c>
      <c r="B11" s="129">
        <f>C11/4*3</f>
        <v>0</v>
      </c>
      <c r="C11" s="129">
        <f>'hj-model'!D32</f>
        <v>0</v>
      </c>
      <c r="D11" s="129">
        <f>C11*1.25</f>
        <v>0</v>
      </c>
      <c r="G11" s="4"/>
      <c r="H11" s="4"/>
      <c r="I11" s="4"/>
      <c r="J11" s="4"/>
      <c r="K11" s="4"/>
      <c r="L11" s="4"/>
      <c r="M11" s="4"/>
      <c r="N11" s="4"/>
      <c r="O11" s="4"/>
      <c r="P11" s="4"/>
      <c r="Q11" s="4"/>
      <c r="R11" s="4"/>
      <c r="S11" s="4"/>
    </row>
    <row r="12" spans="1:19" ht="15">
      <c r="A12" s="66"/>
      <c r="B12" s="126"/>
      <c r="C12" s="126"/>
      <c r="D12" s="126"/>
      <c r="G12" s="4"/>
      <c r="H12" s="4"/>
      <c r="I12" s="4"/>
      <c r="J12" s="4"/>
      <c r="K12" s="4"/>
      <c r="L12" s="4"/>
      <c r="M12" s="4"/>
      <c r="N12" s="4"/>
      <c r="O12" s="4"/>
      <c r="P12" s="4"/>
      <c r="Q12" s="4"/>
      <c r="R12" s="4"/>
      <c r="S12" s="4"/>
    </row>
    <row r="13" spans="1:19" ht="15">
      <c r="A13" s="128" t="s">
        <v>46</v>
      </c>
      <c r="B13" s="129">
        <f>C13/61*39</f>
        <v>0</v>
      </c>
      <c r="C13" s="129">
        <f>'hj-model'!D34</f>
        <v>0</v>
      </c>
      <c r="D13" s="129">
        <f>C13/61*83</f>
        <v>0</v>
      </c>
      <c r="G13" s="4"/>
      <c r="H13" s="4"/>
      <c r="I13" s="4"/>
      <c r="J13" s="4"/>
      <c r="K13" s="4"/>
      <c r="L13" s="4"/>
      <c r="M13" s="4"/>
      <c r="N13" s="4"/>
      <c r="O13" s="4"/>
      <c r="P13" s="4"/>
      <c r="Q13" s="4"/>
      <c r="R13" s="4"/>
      <c r="S13" s="4"/>
    </row>
    <row r="14" spans="7:19" ht="15">
      <c r="G14" s="4"/>
      <c r="H14" s="4"/>
      <c r="I14" s="4"/>
      <c r="J14" s="4"/>
      <c r="K14" s="4"/>
      <c r="L14" s="4"/>
      <c r="M14" s="4"/>
      <c r="N14" s="4"/>
      <c r="O14" s="4"/>
      <c r="P14" s="4"/>
      <c r="Q14" s="4"/>
      <c r="R14" s="4"/>
      <c r="S14" s="4"/>
    </row>
    <row r="15" spans="7:19" ht="15">
      <c r="G15" s="4"/>
      <c r="H15" s="4"/>
      <c r="I15" s="4"/>
      <c r="J15" s="4"/>
      <c r="K15" s="4"/>
      <c r="L15" s="4"/>
      <c r="M15" s="4"/>
      <c r="N15" s="4"/>
      <c r="O15" s="4"/>
      <c r="P15" s="4"/>
      <c r="Q15" s="4"/>
      <c r="R15" s="4"/>
      <c r="S15" s="4"/>
    </row>
    <row r="16" spans="7:19" ht="15">
      <c r="G16" s="255" t="s">
        <v>158</v>
      </c>
      <c r="H16" s="268"/>
      <c r="I16" s="268"/>
      <c r="J16" s="4"/>
      <c r="K16" s="4"/>
      <c r="L16" s="4"/>
      <c r="M16" s="4"/>
      <c r="N16" s="4"/>
      <c r="O16" s="4"/>
      <c r="P16" s="4"/>
      <c r="Q16" s="4"/>
      <c r="R16" s="4"/>
      <c r="S16" s="4"/>
    </row>
    <row r="17" spans="1:19" ht="15">
      <c r="A17" s="112" t="s">
        <v>50</v>
      </c>
      <c r="B17" s="111" t="s">
        <v>151</v>
      </c>
      <c r="C17" s="111" t="s">
        <v>152</v>
      </c>
      <c r="D17" s="111" t="s">
        <v>153</v>
      </c>
      <c r="G17" s="4"/>
      <c r="H17" s="4"/>
      <c r="I17" s="4"/>
      <c r="J17" s="4"/>
      <c r="K17" s="4"/>
      <c r="L17" s="4"/>
      <c r="M17" s="4"/>
      <c r="N17" s="4"/>
      <c r="O17" s="4"/>
      <c r="P17" s="4"/>
      <c r="Q17" s="4"/>
      <c r="R17" s="4"/>
      <c r="S17" s="4"/>
    </row>
    <row r="18" spans="1:19" ht="15">
      <c r="A18" s="107" t="s">
        <v>51</v>
      </c>
      <c r="B18" s="122">
        <f>C18/2</f>
        <v>0</v>
      </c>
      <c r="C18" s="122">
        <f>'hj-model'!D42</f>
        <v>0</v>
      </c>
      <c r="D18" s="122">
        <f>C18*1.5</f>
        <v>0</v>
      </c>
      <c r="G18" s="4"/>
      <c r="H18" s="4"/>
      <c r="I18" s="4"/>
      <c r="J18" s="4"/>
      <c r="K18" s="4"/>
      <c r="L18" s="4"/>
      <c r="M18" s="4"/>
      <c r="N18" s="4"/>
      <c r="O18" s="4"/>
      <c r="P18" s="4"/>
      <c r="Q18" s="4"/>
      <c r="R18" s="4"/>
      <c r="S18" s="4"/>
    </row>
    <row r="19" spans="1:19" ht="15">
      <c r="A19" s="107" t="s">
        <v>53</v>
      </c>
      <c r="B19" s="122">
        <f>C19/2</f>
        <v>0</v>
      </c>
      <c r="C19" s="122">
        <f>'hj-model'!D43</f>
        <v>0</v>
      </c>
      <c r="D19" s="122">
        <f>C19*1.5</f>
        <v>0</v>
      </c>
      <c r="G19" s="4"/>
      <c r="H19" s="4"/>
      <c r="I19" s="4"/>
      <c r="J19" s="4"/>
      <c r="K19" s="4"/>
      <c r="L19" s="4"/>
      <c r="M19" s="4"/>
      <c r="N19" s="4"/>
      <c r="O19" s="4"/>
      <c r="P19" s="4"/>
      <c r="Q19" s="4"/>
      <c r="R19" s="4"/>
      <c r="S19" s="4"/>
    </row>
    <row r="20" spans="1:19" ht="15">
      <c r="A20" s="107" t="s">
        <v>54</v>
      </c>
      <c r="B20" s="132">
        <f>C20*0.75</f>
        <v>0</v>
      </c>
      <c r="C20" s="132" t="str">
        <f>'hj-model'!D44</f>
        <v>0</v>
      </c>
      <c r="D20" s="132">
        <f>C20*1.25</f>
        <v>0</v>
      </c>
      <c r="G20" s="4"/>
      <c r="H20" s="4"/>
      <c r="I20" s="4"/>
      <c r="J20" s="4"/>
      <c r="K20" s="4"/>
      <c r="L20" s="4"/>
      <c r="M20" s="4"/>
      <c r="N20" s="4"/>
      <c r="O20" s="4"/>
      <c r="P20" s="4"/>
      <c r="Q20" s="4"/>
      <c r="R20" s="4"/>
      <c r="S20" s="4"/>
    </row>
    <row r="21" spans="1:19" ht="15">
      <c r="A21" s="112" t="s">
        <v>55</v>
      </c>
      <c r="B21" s="129">
        <f>SUM(B18:B20)</f>
        <v>0</v>
      </c>
      <c r="C21" s="129">
        <f>SUM(C18:C20)</f>
        <v>0</v>
      </c>
      <c r="D21" s="129">
        <f>SUM(D18:D20)</f>
        <v>0</v>
      </c>
      <c r="G21" s="4"/>
      <c r="H21" s="4"/>
      <c r="I21" s="4"/>
      <c r="J21" s="4"/>
      <c r="K21" s="4"/>
      <c r="L21" s="4"/>
      <c r="M21" s="4"/>
      <c r="N21" s="4"/>
      <c r="O21" s="4"/>
      <c r="P21" s="4"/>
      <c r="Q21" s="4"/>
      <c r="R21" s="4"/>
      <c r="S21" s="4"/>
    </row>
    <row r="22" spans="1:19" ht="15">
      <c r="A22" s="62"/>
      <c r="G22" s="4"/>
      <c r="H22" s="4"/>
      <c r="I22" s="4"/>
      <c r="J22" s="4"/>
      <c r="K22" s="4"/>
      <c r="L22" s="4"/>
      <c r="M22" s="4"/>
      <c r="N22" s="4"/>
      <c r="O22" s="4"/>
      <c r="P22" s="4"/>
      <c r="Q22" s="4"/>
      <c r="R22" s="4"/>
      <c r="S22" s="4"/>
    </row>
    <row r="23" spans="1:19" ht="15">
      <c r="A23" s="112" t="s">
        <v>157</v>
      </c>
      <c r="B23" s="129">
        <f>C23</f>
        <v>0</v>
      </c>
      <c r="C23" s="129">
        <f>'hj-model'!D47</f>
        <v>0</v>
      </c>
      <c r="D23" s="129">
        <f>C23</f>
        <v>0</v>
      </c>
      <c r="G23" s="4"/>
      <c r="H23" s="4"/>
      <c r="I23" s="4"/>
      <c r="J23" s="4"/>
      <c r="K23" s="4"/>
      <c r="L23" s="4"/>
      <c r="M23" s="4"/>
      <c r="N23" s="4"/>
      <c r="O23" s="4"/>
      <c r="P23" s="4"/>
      <c r="Q23" s="4"/>
      <c r="R23" s="4"/>
      <c r="S23" s="4"/>
    </row>
    <row r="24" spans="7:19" ht="15">
      <c r="G24" s="4"/>
      <c r="H24" s="4"/>
      <c r="I24" s="4"/>
      <c r="J24" s="4"/>
      <c r="K24" s="4"/>
      <c r="L24" s="4"/>
      <c r="M24" s="4"/>
      <c r="N24" s="4"/>
      <c r="O24" s="4"/>
      <c r="P24" s="4"/>
      <c r="Q24" s="4"/>
      <c r="R24" s="4"/>
      <c r="S24" s="4"/>
    </row>
    <row r="25" spans="1:19" ht="15">
      <c r="A25" s="127" t="s">
        <v>57</v>
      </c>
      <c r="B25" s="129">
        <f>B11</f>
        <v>0</v>
      </c>
      <c r="C25" s="129">
        <f>C11</f>
        <v>0</v>
      </c>
      <c r="D25" s="129">
        <f>D11</f>
        <v>0</v>
      </c>
      <c r="G25" s="4"/>
      <c r="H25" s="4"/>
      <c r="I25" s="4"/>
      <c r="J25" s="4"/>
      <c r="K25" s="4"/>
      <c r="L25" s="4"/>
      <c r="M25" s="4"/>
      <c r="N25" s="4"/>
      <c r="O25" s="4"/>
      <c r="P25" s="4"/>
      <c r="Q25" s="4"/>
      <c r="R25" s="4"/>
      <c r="S25" s="4"/>
    </row>
    <row r="26" spans="7:19" ht="15">
      <c r="G26" s="4"/>
      <c r="H26" s="4"/>
      <c r="I26" s="4"/>
      <c r="J26" s="4"/>
      <c r="K26" s="4"/>
      <c r="L26" s="4"/>
      <c r="M26" s="4"/>
      <c r="N26" s="4"/>
      <c r="O26" s="4"/>
      <c r="P26" s="4"/>
      <c r="Q26" s="4"/>
      <c r="R26" s="4"/>
      <c r="S26" s="4"/>
    </row>
    <row r="27" spans="1:19" ht="15">
      <c r="A27" s="112" t="s">
        <v>58</v>
      </c>
      <c r="B27" s="129">
        <f>B13</f>
        <v>0</v>
      </c>
      <c r="C27" s="129">
        <f>C13</f>
        <v>0</v>
      </c>
      <c r="D27" s="129">
        <f>D13</f>
        <v>0</v>
      </c>
      <c r="G27" s="4"/>
      <c r="H27" s="4"/>
      <c r="I27" s="4"/>
      <c r="J27" s="4"/>
      <c r="K27" s="4"/>
      <c r="L27" s="4"/>
      <c r="M27" s="4"/>
      <c r="N27" s="4"/>
      <c r="O27" s="4"/>
      <c r="P27" s="4"/>
      <c r="Q27" s="4"/>
      <c r="R27" s="4"/>
      <c r="S27" s="4"/>
    </row>
    <row r="28" spans="7:19" ht="15">
      <c r="G28" s="4"/>
      <c r="H28" s="4"/>
      <c r="I28" s="4"/>
      <c r="J28" s="4"/>
      <c r="K28" s="4"/>
      <c r="L28" s="4"/>
      <c r="M28" s="4"/>
      <c r="N28" s="4"/>
      <c r="O28" s="4"/>
      <c r="P28" s="4"/>
      <c r="Q28" s="4"/>
      <c r="R28" s="4"/>
      <c r="S28" s="4"/>
    </row>
    <row r="29" spans="1:19" ht="15">
      <c r="A29" s="112" t="s">
        <v>59</v>
      </c>
      <c r="B29" s="114" t="str">
        <f>IF(C21&lt;&gt;0,C29/C21*B21,"0")</f>
        <v>0</v>
      </c>
      <c r="C29" s="114" t="str">
        <f>'hj-model'!D53</f>
        <v>0</v>
      </c>
      <c r="D29" s="114" t="str">
        <f>IF(C21&lt;&gt;0,C29/C21*D21,"0")</f>
        <v>0</v>
      </c>
      <c r="G29" s="4"/>
      <c r="H29" s="4"/>
      <c r="I29" s="4"/>
      <c r="J29" s="4"/>
      <c r="K29" s="4"/>
      <c r="L29" s="4"/>
      <c r="M29" s="4"/>
      <c r="N29" s="4"/>
      <c r="O29" s="4"/>
      <c r="P29" s="4"/>
      <c r="Q29" s="4"/>
      <c r="R29" s="4"/>
      <c r="S29" s="4"/>
    </row>
    <row r="30" spans="1:19" ht="15">
      <c r="A30" s="62"/>
      <c r="G30" s="4"/>
      <c r="H30" s="4"/>
      <c r="I30" s="4"/>
      <c r="J30" s="4"/>
      <c r="K30" s="4"/>
      <c r="L30" s="4"/>
      <c r="M30" s="4"/>
      <c r="N30" s="4"/>
      <c r="O30" s="4"/>
      <c r="P30" s="4"/>
      <c r="Q30" s="4"/>
      <c r="R30" s="4"/>
      <c r="S30" s="4"/>
    </row>
    <row r="31" spans="1:19" ht="15">
      <c r="A31" s="112" t="s">
        <v>60</v>
      </c>
      <c r="B31" s="114" t="str">
        <f>IF(C21&lt;&gt;0,C31/C21*B21,"0")</f>
        <v>0</v>
      </c>
      <c r="C31" s="114">
        <f>'hj-model'!D55</f>
        <v>0</v>
      </c>
      <c r="D31" s="114" t="str">
        <f>IF(C21&lt;&gt;0,C31/C21*D21,"0")</f>
        <v>0</v>
      </c>
      <c r="G31" s="4"/>
      <c r="H31" s="4"/>
      <c r="I31" s="4"/>
      <c r="J31" s="4"/>
      <c r="K31" s="4"/>
      <c r="L31" s="4"/>
      <c r="M31" s="4"/>
      <c r="N31" s="4"/>
      <c r="O31" s="4"/>
      <c r="P31" s="4"/>
      <c r="Q31" s="4"/>
      <c r="R31" s="4"/>
      <c r="S31" s="4"/>
    </row>
    <row r="32" spans="1:19" ht="15">
      <c r="A32" s="62"/>
      <c r="G32" s="4"/>
      <c r="H32" s="4"/>
      <c r="I32" s="4"/>
      <c r="J32" s="4"/>
      <c r="K32" s="4"/>
      <c r="L32" s="4"/>
      <c r="M32" s="4"/>
      <c r="N32" s="4"/>
      <c r="O32" s="4"/>
      <c r="P32" s="4"/>
      <c r="Q32" s="4"/>
      <c r="R32" s="4"/>
      <c r="S32" s="4"/>
    </row>
    <row r="33" spans="1:19" ht="15">
      <c r="A33" s="112" t="s">
        <v>61</v>
      </c>
      <c r="B33" s="129">
        <f>C33/4*3</f>
        <v>0</v>
      </c>
      <c r="C33" s="129">
        <f>'hj-model'!D57</f>
        <v>0</v>
      </c>
      <c r="D33" s="129">
        <f>C33*1.25</f>
        <v>0</v>
      </c>
      <c r="G33" s="4"/>
      <c r="H33" s="4"/>
      <c r="I33" s="4"/>
      <c r="J33" s="4"/>
      <c r="K33" s="4"/>
      <c r="L33" s="4"/>
      <c r="M33" s="4"/>
      <c r="N33" s="4"/>
      <c r="O33" s="4"/>
      <c r="P33" s="4"/>
      <c r="Q33" s="4"/>
      <c r="R33" s="4"/>
      <c r="S33" s="4"/>
    </row>
    <row r="34" spans="1:19" ht="15">
      <c r="A34" s="62"/>
      <c r="G34" s="4"/>
      <c r="H34" s="4"/>
      <c r="I34" s="4"/>
      <c r="J34" s="4"/>
      <c r="K34" s="4"/>
      <c r="L34" s="4"/>
      <c r="M34" s="4"/>
      <c r="N34" s="4"/>
      <c r="O34" s="4"/>
      <c r="P34" s="4"/>
      <c r="Q34" s="4"/>
      <c r="R34" s="4"/>
      <c r="S34" s="4"/>
    </row>
    <row r="35" spans="1:19" ht="15">
      <c r="A35" s="110" t="s">
        <v>62</v>
      </c>
      <c r="B35" s="129">
        <f>B23+B25+B27+B29+B31+B33</f>
        <v>0</v>
      </c>
      <c r="C35" s="129">
        <f>C23+C25+C27+C29+C31+C33</f>
        <v>0</v>
      </c>
      <c r="D35" s="129">
        <f>D23+D25+D27+D29+D31+D33</f>
        <v>0</v>
      </c>
      <c r="G35" s="255" t="s">
        <v>83</v>
      </c>
      <c r="H35" s="255"/>
      <c r="I35" s="4"/>
      <c r="J35" s="4"/>
      <c r="K35" s="4"/>
      <c r="L35" s="4"/>
      <c r="M35" s="4"/>
      <c r="N35" s="4"/>
      <c r="O35" s="4"/>
      <c r="P35" s="4"/>
      <c r="Q35" s="4"/>
      <c r="R35" s="4"/>
      <c r="S35" s="4"/>
    </row>
    <row r="36" spans="7:19" ht="15">
      <c r="G36" s="4"/>
      <c r="H36" s="4"/>
      <c r="I36" s="4"/>
      <c r="J36" s="4"/>
      <c r="K36" s="4"/>
      <c r="L36" s="4"/>
      <c r="M36" s="4"/>
      <c r="N36" s="4"/>
      <c r="O36" s="4"/>
      <c r="P36" s="4"/>
      <c r="Q36" s="4"/>
      <c r="R36" s="4"/>
      <c r="S36" s="4"/>
    </row>
    <row r="37" spans="1:19" ht="15">
      <c r="A37" s="4"/>
      <c r="B37" s="4"/>
      <c r="C37" s="4"/>
      <c r="D37" s="4"/>
      <c r="E37" s="4"/>
      <c r="F37" s="4"/>
      <c r="G37" s="4"/>
      <c r="H37" s="4"/>
      <c r="I37" s="4"/>
      <c r="J37" s="4"/>
      <c r="K37" s="4"/>
      <c r="L37" s="4"/>
      <c r="M37" s="4"/>
      <c r="N37" s="4"/>
      <c r="O37" s="4"/>
      <c r="P37" s="4"/>
      <c r="Q37" s="4"/>
      <c r="R37" s="4"/>
      <c r="S37" s="4"/>
    </row>
    <row r="38" spans="1:19" ht="15">
      <c r="A38" s="4"/>
      <c r="B38" s="4"/>
      <c r="C38" s="4"/>
      <c r="D38" s="4"/>
      <c r="E38" s="4"/>
      <c r="F38" s="4"/>
      <c r="G38" s="4"/>
      <c r="H38" s="4"/>
      <c r="I38" s="4"/>
      <c r="J38" s="4"/>
      <c r="K38" s="4"/>
      <c r="L38" s="4"/>
      <c r="M38" s="4"/>
      <c r="N38" s="4"/>
      <c r="O38" s="4"/>
      <c r="P38" s="4"/>
      <c r="Q38" s="4"/>
      <c r="R38" s="4"/>
      <c r="S38" s="4"/>
    </row>
    <row r="39" spans="1:19" ht="15">
      <c r="A39" s="4"/>
      <c r="B39" s="4"/>
      <c r="C39" s="4"/>
      <c r="D39" s="4"/>
      <c r="E39" s="4"/>
      <c r="F39" s="4"/>
      <c r="G39" s="4"/>
      <c r="H39" s="4"/>
      <c r="I39" s="4"/>
      <c r="J39" s="4"/>
      <c r="K39" s="4"/>
      <c r="L39" s="4"/>
      <c r="M39" s="4"/>
      <c r="N39" s="4"/>
      <c r="O39" s="4"/>
      <c r="P39" s="4"/>
      <c r="Q39" s="4"/>
      <c r="R39" s="4"/>
      <c r="S39" s="4"/>
    </row>
    <row r="40" spans="1:19" ht="15">
      <c r="A40" s="4"/>
      <c r="B40" s="4"/>
      <c r="C40" s="4"/>
      <c r="D40" s="4"/>
      <c r="E40" s="4"/>
      <c r="F40" s="4"/>
      <c r="G40" s="4"/>
      <c r="H40" s="4"/>
      <c r="I40" s="4"/>
      <c r="J40" s="4"/>
      <c r="K40" s="4"/>
      <c r="L40" s="4"/>
      <c r="M40" s="4"/>
      <c r="N40" s="4"/>
      <c r="O40" s="4"/>
      <c r="P40" s="4"/>
      <c r="Q40" s="4"/>
      <c r="R40" s="4"/>
      <c r="S40" s="4"/>
    </row>
    <row r="41" spans="1:19" ht="15">
      <c r="A41" s="4"/>
      <c r="B41" s="4"/>
      <c r="C41" s="4"/>
      <c r="D41" s="4"/>
      <c r="E41" s="4"/>
      <c r="F41" s="4"/>
      <c r="G41" s="4"/>
      <c r="H41" s="4"/>
      <c r="I41" s="4"/>
      <c r="J41" s="4"/>
      <c r="K41" s="4"/>
      <c r="L41" s="4"/>
      <c r="M41" s="4"/>
      <c r="N41" s="4"/>
      <c r="O41" s="4"/>
      <c r="P41" s="4"/>
      <c r="Q41" s="4"/>
      <c r="R41" s="4"/>
      <c r="S41" s="4"/>
    </row>
    <row r="42" spans="1:19" ht="15">
      <c r="A42" s="4"/>
      <c r="B42" s="4"/>
      <c r="C42" s="4"/>
      <c r="D42" s="4"/>
      <c r="E42" s="4"/>
      <c r="F42" s="4"/>
      <c r="G42" s="4"/>
      <c r="H42" s="4"/>
      <c r="I42" s="4"/>
      <c r="J42" s="4"/>
      <c r="K42" s="4"/>
      <c r="L42" s="4"/>
      <c r="M42" s="4"/>
      <c r="N42" s="4"/>
      <c r="O42" s="4"/>
      <c r="P42" s="4"/>
      <c r="Q42" s="4"/>
      <c r="R42" s="4"/>
      <c r="S42" s="4"/>
    </row>
    <row r="43" spans="1:19" ht="15">
      <c r="A43" s="4"/>
      <c r="B43" s="4"/>
      <c r="C43" s="4"/>
      <c r="D43" s="4"/>
      <c r="E43" s="4"/>
      <c r="F43" s="4"/>
      <c r="G43" s="4"/>
      <c r="H43" s="4"/>
      <c r="I43" s="4"/>
      <c r="J43" s="4"/>
      <c r="K43" s="4"/>
      <c r="L43" s="4"/>
      <c r="M43" s="4"/>
      <c r="N43" s="4"/>
      <c r="O43" s="4"/>
      <c r="P43" s="4"/>
      <c r="Q43" s="4"/>
      <c r="R43" s="4"/>
      <c r="S43" s="4"/>
    </row>
    <row r="44" spans="1:19" ht="15">
      <c r="A44" s="4"/>
      <c r="B44" s="4"/>
      <c r="C44" s="4"/>
      <c r="D44" s="4"/>
      <c r="E44" s="4"/>
      <c r="F44" s="4"/>
      <c r="G44" s="4"/>
      <c r="H44" s="4"/>
      <c r="I44" s="4"/>
      <c r="J44" s="4"/>
      <c r="K44" s="4"/>
      <c r="L44" s="4"/>
      <c r="M44" s="4"/>
      <c r="N44" s="4"/>
      <c r="O44" s="4"/>
      <c r="P44" s="4"/>
      <c r="Q44" s="4"/>
      <c r="R44" s="4"/>
      <c r="S44" s="4"/>
    </row>
    <row r="45" spans="1:19" ht="15">
      <c r="A45" s="4"/>
      <c r="B45" s="4"/>
      <c r="C45" s="4"/>
      <c r="D45" s="4"/>
      <c r="E45" s="4"/>
      <c r="F45" s="4"/>
      <c r="G45" s="4"/>
      <c r="H45" s="4"/>
      <c r="I45" s="4"/>
      <c r="J45" s="4"/>
      <c r="K45" s="4"/>
      <c r="L45" s="4"/>
      <c r="M45" s="4"/>
      <c r="N45" s="4"/>
      <c r="O45" s="4"/>
      <c r="P45" s="4"/>
      <c r="Q45" s="4"/>
      <c r="R45" s="4"/>
      <c r="S45" s="4"/>
    </row>
    <row r="46" spans="1:19" ht="15">
      <c r="A46" s="4"/>
      <c r="B46" s="4"/>
      <c r="C46" s="4"/>
      <c r="D46" s="4"/>
      <c r="E46" s="4"/>
      <c r="F46" s="4"/>
      <c r="G46" s="4"/>
      <c r="H46" s="4"/>
      <c r="I46" s="4"/>
      <c r="J46" s="4"/>
      <c r="K46" s="4"/>
      <c r="L46" s="4"/>
      <c r="M46" s="4"/>
      <c r="N46" s="4"/>
      <c r="O46" s="4"/>
      <c r="P46" s="4"/>
      <c r="Q46" s="4"/>
      <c r="R46" s="4"/>
      <c r="S46" s="4"/>
    </row>
    <row r="47" spans="1:19" ht="15">
      <c r="A47" s="4"/>
      <c r="B47" s="4"/>
      <c r="C47" s="4"/>
      <c r="D47" s="4"/>
      <c r="E47" s="4"/>
      <c r="F47" s="4"/>
      <c r="G47" s="4"/>
      <c r="H47" s="4"/>
      <c r="I47" s="4"/>
      <c r="J47" s="4"/>
      <c r="K47" s="4"/>
      <c r="L47" s="4"/>
      <c r="M47" s="4"/>
      <c r="N47" s="4"/>
      <c r="O47" s="4"/>
      <c r="P47" s="4"/>
      <c r="Q47" s="4"/>
      <c r="R47" s="4"/>
      <c r="S47" s="4"/>
    </row>
    <row r="48" spans="1:19" ht="15">
      <c r="A48" s="4"/>
      <c r="B48" s="4"/>
      <c r="C48" s="4"/>
      <c r="D48" s="4"/>
      <c r="E48" s="4"/>
      <c r="F48" s="4"/>
      <c r="G48" s="4"/>
      <c r="H48" s="4"/>
      <c r="I48" s="4"/>
      <c r="J48" s="4"/>
      <c r="K48" s="4"/>
      <c r="L48" s="4"/>
      <c r="M48" s="4"/>
      <c r="N48" s="4"/>
      <c r="O48" s="4"/>
      <c r="P48" s="4"/>
      <c r="Q48" s="4"/>
      <c r="R48" s="4"/>
      <c r="S48" s="4"/>
    </row>
    <row r="49" spans="1:19" ht="15">
      <c r="A49" s="4"/>
      <c r="B49" s="4"/>
      <c r="C49" s="4"/>
      <c r="D49" s="4"/>
      <c r="E49" s="4"/>
      <c r="F49" s="4"/>
      <c r="G49" s="4"/>
      <c r="H49" s="4"/>
      <c r="I49" s="4"/>
      <c r="J49" s="4"/>
      <c r="K49" s="4"/>
      <c r="L49" s="4"/>
      <c r="M49" s="4"/>
      <c r="N49" s="4"/>
      <c r="O49" s="4"/>
      <c r="P49" s="4"/>
      <c r="Q49" s="4"/>
      <c r="R49" s="4"/>
      <c r="S49" s="4"/>
    </row>
    <row r="50" spans="1:19" ht="15">
      <c r="A50" s="4"/>
      <c r="B50" s="4"/>
      <c r="C50" s="4"/>
      <c r="D50" s="4"/>
      <c r="E50" s="4"/>
      <c r="F50" s="4"/>
      <c r="G50" s="4"/>
      <c r="H50" s="4"/>
      <c r="I50" s="4"/>
      <c r="J50" s="4"/>
      <c r="K50" s="4"/>
      <c r="L50" s="4"/>
      <c r="M50" s="4"/>
      <c r="N50" s="4"/>
      <c r="O50" s="4"/>
      <c r="P50" s="4"/>
      <c r="Q50" s="4"/>
      <c r="R50" s="4"/>
      <c r="S50" s="4"/>
    </row>
    <row r="51" spans="1:19" ht="15">
      <c r="A51" s="4"/>
      <c r="B51" s="4"/>
      <c r="C51" s="4"/>
      <c r="D51" s="4"/>
      <c r="E51" s="4"/>
      <c r="F51" s="4"/>
      <c r="G51" s="4"/>
      <c r="H51" s="4"/>
      <c r="I51" s="4"/>
      <c r="J51" s="4"/>
      <c r="K51" s="4"/>
      <c r="L51" s="4"/>
      <c r="M51" s="4"/>
      <c r="N51" s="4"/>
      <c r="O51" s="4"/>
      <c r="P51" s="4"/>
      <c r="Q51" s="4"/>
      <c r="R51" s="4"/>
      <c r="S51" s="4"/>
    </row>
    <row r="52" spans="1:19" ht="15">
      <c r="A52" s="4"/>
      <c r="B52" s="4"/>
      <c r="C52" s="4"/>
      <c r="D52" s="4"/>
      <c r="E52" s="4"/>
      <c r="F52" s="4"/>
      <c r="G52" s="4"/>
      <c r="H52" s="4"/>
      <c r="I52" s="4"/>
      <c r="J52" s="4"/>
      <c r="K52" s="4"/>
      <c r="L52" s="4"/>
      <c r="M52" s="4"/>
      <c r="N52" s="4"/>
      <c r="O52" s="4"/>
      <c r="P52" s="4"/>
      <c r="Q52" s="4"/>
      <c r="R52" s="4"/>
      <c r="S52" s="4"/>
    </row>
    <row r="53" spans="1:19" ht="15">
      <c r="A53" s="4"/>
      <c r="B53" s="4"/>
      <c r="C53" s="4"/>
      <c r="D53" s="4"/>
      <c r="E53" s="4"/>
      <c r="F53" s="4"/>
      <c r="G53" s="4"/>
      <c r="H53" s="4"/>
      <c r="I53" s="4"/>
      <c r="J53" s="4"/>
      <c r="K53" s="4"/>
      <c r="L53" s="4"/>
      <c r="M53" s="4"/>
      <c r="N53" s="4"/>
      <c r="O53" s="4"/>
      <c r="P53" s="4"/>
      <c r="Q53" s="4"/>
      <c r="R53" s="4"/>
      <c r="S53" s="4"/>
    </row>
    <row r="54" spans="1:19" ht="15">
      <c r="A54" s="4"/>
      <c r="B54" s="4"/>
      <c r="C54" s="4"/>
      <c r="D54" s="4"/>
      <c r="E54" s="4"/>
      <c r="F54" s="4"/>
      <c r="G54" s="4"/>
      <c r="H54" s="4"/>
      <c r="I54" s="4"/>
      <c r="J54" s="4"/>
      <c r="K54" s="4"/>
      <c r="L54" s="4"/>
      <c r="M54" s="4"/>
      <c r="N54" s="4"/>
      <c r="O54" s="4"/>
      <c r="P54" s="4"/>
      <c r="Q54" s="4"/>
      <c r="R54" s="4"/>
      <c r="S54" s="4"/>
    </row>
    <row r="55" spans="1:19" ht="15">
      <c r="A55" s="4"/>
      <c r="B55" s="4"/>
      <c r="C55" s="4"/>
      <c r="D55" s="4"/>
      <c r="E55" s="4"/>
      <c r="F55" s="4"/>
      <c r="G55" s="4"/>
      <c r="H55" s="4"/>
      <c r="I55" s="4"/>
      <c r="J55" s="4"/>
      <c r="K55" s="4"/>
      <c r="L55" s="4"/>
      <c r="M55" s="4"/>
      <c r="N55" s="4"/>
      <c r="O55" s="4"/>
      <c r="P55" s="4"/>
      <c r="Q55" s="4"/>
      <c r="R55" s="4"/>
      <c r="S55" s="4"/>
    </row>
    <row r="56" spans="1:19" ht="15">
      <c r="A56" s="4"/>
      <c r="B56" s="4"/>
      <c r="C56" s="4"/>
      <c r="D56" s="4"/>
      <c r="E56" s="4"/>
      <c r="F56" s="4"/>
      <c r="G56" s="4"/>
      <c r="H56" s="4"/>
      <c r="I56" s="4"/>
      <c r="J56" s="4"/>
      <c r="K56" s="4"/>
      <c r="L56" s="4"/>
      <c r="M56" s="4"/>
      <c r="N56" s="4"/>
      <c r="O56" s="4"/>
      <c r="P56" s="4"/>
      <c r="Q56" s="4"/>
      <c r="R56" s="4"/>
      <c r="S56" s="4"/>
    </row>
    <row r="57" spans="1:19" ht="15">
      <c r="A57" s="4"/>
      <c r="B57" s="4"/>
      <c r="C57" s="4"/>
      <c r="D57" s="4"/>
      <c r="E57" s="4"/>
      <c r="F57" s="4"/>
      <c r="G57" s="4"/>
      <c r="H57" s="4"/>
      <c r="I57" s="4"/>
      <c r="J57" s="4"/>
      <c r="K57" s="4"/>
      <c r="L57" s="4"/>
      <c r="M57" s="4"/>
      <c r="N57" s="4"/>
      <c r="O57" s="4"/>
      <c r="P57" s="4"/>
      <c r="Q57" s="4"/>
      <c r="R57" s="4"/>
      <c r="S57" s="4"/>
    </row>
    <row r="58" spans="1:19" ht="15">
      <c r="A58" s="4"/>
      <c r="B58" s="4"/>
      <c r="C58" s="4"/>
      <c r="D58" s="4"/>
      <c r="E58" s="4"/>
      <c r="F58" s="4"/>
      <c r="G58" s="4"/>
      <c r="H58" s="4"/>
      <c r="I58" s="4"/>
      <c r="J58" s="4"/>
      <c r="K58" s="4"/>
      <c r="L58" s="4"/>
      <c r="M58" s="4"/>
      <c r="N58" s="4"/>
      <c r="O58" s="4"/>
      <c r="P58" s="4"/>
      <c r="Q58" s="4"/>
      <c r="R58" s="4"/>
      <c r="S58" s="4"/>
    </row>
    <row r="59" spans="1:19" ht="15">
      <c r="A59" s="4"/>
      <c r="B59" s="4"/>
      <c r="C59" s="4"/>
      <c r="D59" s="4"/>
      <c r="E59" s="4"/>
      <c r="F59" s="4"/>
      <c r="G59" s="4"/>
      <c r="H59" s="4"/>
      <c r="I59" s="4"/>
      <c r="J59" s="4"/>
      <c r="K59" s="4"/>
      <c r="L59" s="4"/>
      <c r="M59" s="4"/>
      <c r="N59" s="4"/>
      <c r="O59" s="4"/>
      <c r="P59" s="4"/>
      <c r="Q59" s="4"/>
      <c r="R59" s="4"/>
      <c r="S59" s="4"/>
    </row>
    <row r="60" spans="1:19" ht="15">
      <c r="A60" s="4"/>
      <c r="B60" s="4"/>
      <c r="C60" s="4"/>
      <c r="D60" s="4"/>
      <c r="E60" s="4"/>
      <c r="F60" s="4"/>
      <c r="G60" s="4"/>
      <c r="H60" s="4"/>
      <c r="I60" s="4"/>
      <c r="J60" s="4"/>
      <c r="K60" s="4"/>
      <c r="L60" s="4"/>
      <c r="M60" s="4"/>
      <c r="N60" s="4"/>
      <c r="O60" s="4"/>
      <c r="P60" s="4"/>
      <c r="Q60" s="4"/>
      <c r="R60" s="4"/>
      <c r="S60" s="4"/>
    </row>
    <row r="61" spans="1:19" ht="15">
      <c r="A61" s="4"/>
      <c r="B61" s="4"/>
      <c r="C61" s="4"/>
      <c r="D61" s="4"/>
      <c r="E61" s="4"/>
      <c r="F61" s="4"/>
      <c r="G61" s="4"/>
      <c r="H61" s="4"/>
      <c r="I61" s="4"/>
      <c r="J61" s="4"/>
      <c r="K61" s="4"/>
      <c r="L61" s="4"/>
      <c r="M61" s="4"/>
      <c r="N61" s="4"/>
      <c r="O61" s="4"/>
      <c r="P61" s="4"/>
      <c r="Q61" s="4"/>
      <c r="R61" s="4"/>
      <c r="S61" s="4"/>
    </row>
    <row r="62" spans="1:19" ht="15">
      <c r="A62" s="4"/>
      <c r="B62" s="4"/>
      <c r="C62" s="4"/>
      <c r="D62" s="4"/>
      <c r="E62" s="4"/>
      <c r="F62" s="4"/>
      <c r="G62" s="4"/>
      <c r="H62" s="4"/>
      <c r="I62" s="4"/>
      <c r="J62" s="4"/>
      <c r="K62" s="4"/>
      <c r="L62" s="4"/>
      <c r="M62" s="4"/>
      <c r="N62" s="4"/>
      <c r="O62" s="4"/>
      <c r="P62" s="4"/>
      <c r="Q62" s="4"/>
      <c r="R62" s="4"/>
      <c r="S62" s="4"/>
    </row>
    <row r="63" spans="1:19" ht="15">
      <c r="A63" s="4"/>
      <c r="B63" s="4"/>
      <c r="C63" s="4"/>
      <c r="D63" s="4"/>
      <c r="E63" s="4"/>
      <c r="F63" s="4"/>
      <c r="G63" s="4"/>
      <c r="H63" s="4"/>
      <c r="I63" s="4"/>
      <c r="J63" s="4"/>
      <c r="K63" s="4"/>
      <c r="L63" s="4"/>
      <c r="M63" s="4"/>
      <c r="N63" s="4"/>
      <c r="O63" s="4"/>
      <c r="P63" s="4"/>
      <c r="Q63" s="4"/>
      <c r="R63" s="4"/>
      <c r="S63" s="4"/>
    </row>
    <row r="64" spans="1:19" ht="15">
      <c r="A64" s="4"/>
      <c r="B64" s="4"/>
      <c r="C64" s="4"/>
      <c r="D64" s="4"/>
      <c r="E64" s="4"/>
      <c r="F64" s="4"/>
      <c r="G64" s="4"/>
      <c r="H64" s="4"/>
      <c r="I64" s="4"/>
      <c r="J64" s="4"/>
      <c r="K64" s="4"/>
      <c r="L64" s="4"/>
      <c r="M64" s="4"/>
      <c r="N64" s="4"/>
      <c r="O64" s="4"/>
      <c r="P64" s="4"/>
      <c r="Q64" s="4"/>
      <c r="R64" s="4"/>
      <c r="S64" s="4"/>
    </row>
    <row r="65" spans="1:19" ht="15">
      <c r="A65" s="4"/>
      <c r="B65" s="4"/>
      <c r="C65" s="4"/>
      <c r="D65" s="4"/>
      <c r="E65" s="4"/>
      <c r="F65" s="4"/>
      <c r="G65" s="4"/>
      <c r="H65" s="4"/>
      <c r="I65" s="4"/>
      <c r="J65" s="4"/>
      <c r="K65" s="4"/>
      <c r="L65" s="4"/>
      <c r="M65" s="4"/>
      <c r="N65" s="4"/>
      <c r="O65" s="4"/>
      <c r="P65" s="4"/>
      <c r="Q65" s="4"/>
      <c r="R65" s="4"/>
      <c r="S65" s="4"/>
    </row>
    <row r="66" spans="1:19" ht="15">
      <c r="A66" s="4"/>
      <c r="B66" s="4"/>
      <c r="C66" s="4"/>
      <c r="D66" s="4"/>
      <c r="E66" s="4"/>
      <c r="F66" s="4"/>
      <c r="G66" s="4"/>
      <c r="H66" s="4"/>
      <c r="I66" s="4"/>
      <c r="J66" s="4"/>
      <c r="K66" s="4"/>
      <c r="L66" s="4"/>
      <c r="M66" s="4"/>
      <c r="N66" s="4"/>
      <c r="O66" s="4"/>
      <c r="P66" s="4"/>
      <c r="Q66" s="4"/>
      <c r="R66" s="4"/>
      <c r="S66" s="4"/>
    </row>
    <row r="67" spans="1:19" ht="15">
      <c r="A67" s="4"/>
      <c r="B67" s="4"/>
      <c r="C67" s="4"/>
      <c r="D67" s="4"/>
      <c r="E67" s="4"/>
      <c r="F67" s="4"/>
      <c r="G67" s="4"/>
      <c r="H67" s="4"/>
      <c r="I67" s="4"/>
      <c r="J67" s="4"/>
      <c r="K67" s="4"/>
      <c r="L67" s="4"/>
      <c r="M67" s="4"/>
      <c r="N67" s="4"/>
      <c r="O67" s="4"/>
      <c r="P67" s="4"/>
      <c r="Q67" s="4"/>
      <c r="R67" s="4"/>
      <c r="S67" s="4"/>
    </row>
    <row r="68" spans="1:19" ht="15">
      <c r="A68" s="4"/>
      <c r="B68" s="4"/>
      <c r="C68" s="4"/>
      <c r="D68" s="4"/>
      <c r="E68" s="4"/>
      <c r="F68" s="4"/>
      <c r="G68" s="4"/>
      <c r="H68" s="4"/>
      <c r="I68" s="4"/>
      <c r="J68" s="4"/>
      <c r="K68" s="4"/>
      <c r="L68" s="4"/>
      <c r="M68" s="4"/>
      <c r="N68" s="4"/>
      <c r="O68" s="4"/>
      <c r="P68" s="4"/>
      <c r="Q68" s="4"/>
      <c r="R68" s="4"/>
      <c r="S68" s="4"/>
    </row>
    <row r="69" spans="1:19" ht="15">
      <c r="A69" s="4"/>
      <c r="B69" s="4"/>
      <c r="C69" s="4"/>
      <c r="D69" s="4"/>
      <c r="E69" s="4"/>
      <c r="F69" s="4"/>
      <c r="G69" s="4"/>
      <c r="H69" s="4"/>
      <c r="I69" s="4"/>
      <c r="J69" s="4"/>
      <c r="K69" s="4"/>
      <c r="L69" s="4"/>
      <c r="M69" s="4"/>
      <c r="N69" s="4"/>
      <c r="O69" s="4"/>
      <c r="P69" s="4"/>
      <c r="Q69" s="4"/>
      <c r="R69" s="4"/>
      <c r="S69" s="4"/>
    </row>
    <row r="70" spans="1:19" ht="15">
      <c r="A70" s="4"/>
      <c r="B70" s="4"/>
      <c r="C70" s="4"/>
      <c r="D70" s="4"/>
      <c r="E70" s="4"/>
      <c r="F70" s="4"/>
      <c r="G70" s="4"/>
      <c r="H70" s="4"/>
      <c r="I70" s="4"/>
      <c r="J70" s="4"/>
      <c r="K70" s="4"/>
      <c r="L70" s="4"/>
      <c r="M70" s="4"/>
      <c r="N70" s="4"/>
      <c r="O70" s="4"/>
      <c r="P70" s="4"/>
      <c r="Q70" s="4"/>
      <c r="R70" s="4"/>
      <c r="S70" s="4"/>
    </row>
    <row r="71" spans="1:19" ht="15">
      <c r="A71" s="4"/>
      <c r="B71" s="4"/>
      <c r="C71" s="4"/>
      <c r="D71" s="4"/>
      <c r="E71" s="4"/>
      <c r="F71" s="4"/>
      <c r="G71" s="4"/>
      <c r="H71" s="4"/>
      <c r="I71" s="4"/>
      <c r="J71" s="4"/>
      <c r="K71" s="4"/>
      <c r="L71" s="4"/>
      <c r="M71" s="4"/>
      <c r="N71" s="4"/>
      <c r="O71" s="4"/>
      <c r="P71" s="4"/>
      <c r="Q71" s="4"/>
      <c r="R71" s="4"/>
      <c r="S71" s="4"/>
    </row>
  </sheetData>
  <sheetProtection algorithmName="SHA-512" hashValue="vFE5V1LBIXJmF2+T261jaeo/AgsTdRqlki5g8q6yIWF75YhhuMMHeYL2JRlcVoGXguWrwGQgY32fgfJzk6N9mg==" saltValue="4NC3mUA2aRur/kYL+eIxoQ==" spinCount="100000" sheet="1" objects="1" scenarios="1"/>
  <mergeCells count="2">
    <mergeCell ref="G16:I16"/>
    <mergeCell ref="G35:H35"/>
  </mergeCells>
  <hyperlinks>
    <hyperlink ref="G16" location="Hjælpemodel!D88" display="Tilbage til hjælpemodel"/>
    <hyperlink ref="G35" location="'Generel vejledning'!AR112" display="Til top af siden"/>
    <hyperlink ref="G35:H35" location="'j-var'!A1" display="Til top af siden"/>
    <hyperlink ref="G16:I16" location="'hj-model'!D88" display="Tilbage til hjælpemodel"/>
  </hyperlink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1D299-F75E-48CD-90B9-3EEB9862ED82}">
  <sheetPr>
    <pageSetUpPr fitToPage="1"/>
  </sheetPr>
  <dimension ref="A1:N129"/>
  <sheetViews>
    <sheetView showRowColHeaders="0" workbookViewId="0" topLeftCell="A1">
      <selection activeCell="J1" sqref="J1"/>
    </sheetView>
  </sheetViews>
  <sheetFormatPr defaultColWidth="44.28125" defaultRowHeight="15"/>
  <cols>
    <col min="1" max="1" width="3.00390625" style="0" customWidth="1"/>
    <col min="2" max="2" width="64.140625" style="0" customWidth="1"/>
    <col min="3" max="3" width="3.8515625" style="0" customWidth="1"/>
    <col min="4" max="4" width="15.00390625" style="0" customWidth="1"/>
    <col min="5" max="5" width="6.7109375" style="0" customWidth="1"/>
    <col min="6" max="6" width="5.00390625" style="0" customWidth="1"/>
    <col min="7" max="7" width="14.8515625" style="0" customWidth="1"/>
    <col min="8" max="8" width="15.7109375" style="0" customWidth="1"/>
    <col min="9" max="9" width="6.7109375" style="0" customWidth="1"/>
    <col min="10" max="10" width="15.140625" style="0" customWidth="1"/>
    <col min="11" max="11" width="6.7109375" style="0" customWidth="1"/>
    <col min="12" max="12" width="3.00390625" style="0" customWidth="1"/>
    <col min="13" max="13" width="5.28125" style="0" customWidth="1"/>
  </cols>
  <sheetData>
    <row r="1" spans="1:14" ht="30" customHeight="1">
      <c r="A1" s="185"/>
      <c r="B1" s="186" t="s">
        <v>5</v>
      </c>
      <c r="C1" s="3"/>
      <c r="D1" s="4"/>
      <c r="E1" s="4"/>
      <c r="F1" s="5"/>
      <c r="G1" s="239" t="s">
        <v>6</v>
      </c>
      <c r="H1" s="240"/>
      <c r="I1" s="240"/>
      <c r="J1" s="9" t="s">
        <v>7</v>
      </c>
      <c r="K1" s="4"/>
      <c r="L1" s="4"/>
      <c r="M1" s="4"/>
      <c r="N1" s="4"/>
    </row>
    <row r="2" spans="1:14" s="191" customFormat="1" ht="39.95" customHeight="1">
      <c r="A2" s="187"/>
      <c r="B2" s="188" t="s">
        <v>8</v>
      </c>
      <c r="C2" s="241"/>
      <c r="D2" s="242"/>
      <c r="E2" s="242"/>
      <c r="F2" s="243"/>
      <c r="G2" s="8"/>
      <c r="H2" s="189" t="s">
        <v>9</v>
      </c>
      <c r="I2" s="8"/>
      <c r="J2" s="244"/>
      <c r="K2" s="244"/>
      <c r="L2" s="244"/>
      <c r="M2" s="190"/>
      <c r="N2" s="8"/>
    </row>
    <row r="3" spans="1:14" s="62" customFormat="1" ht="17.25" customHeight="1">
      <c r="A3" s="192"/>
      <c r="B3" s="10" t="s">
        <v>10</v>
      </c>
      <c r="C3" s="12"/>
      <c r="D3" s="13"/>
      <c r="E3" s="13"/>
      <c r="F3" s="14"/>
      <c r="G3" s="13"/>
      <c r="H3" s="13"/>
      <c r="I3" s="13"/>
      <c r="J3" s="13"/>
      <c r="K3" s="13"/>
      <c r="L3" s="13"/>
      <c r="M3" s="13"/>
      <c r="N3" s="12"/>
    </row>
    <row r="4" spans="1:14" ht="15">
      <c r="A4" s="193"/>
      <c r="B4" s="31" t="s">
        <v>11</v>
      </c>
      <c r="C4" s="17"/>
      <c r="D4" s="138"/>
      <c r="E4" s="139"/>
      <c r="F4" s="139"/>
      <c r="G4" s="139"/>
      <c r="H4" s="18"/>
      <c r="I4" s="18"/>
      <c r="J4" s="4"/>
      <c r="K4" s="18"/>
      <c r="L4" s="4"/>
      <c r="M4" s="4"/>
      <c r="N4" s="4"/>
    </row>
    <row r="5" spans="1:14" ht="15">
      <c r="A5" s="193"/>
      <c r="B5" s="31" t="s">
        <v>12</v>
      </c>
      <c r="C5" s="17"/>
      <c r="D5" s="138"/>
      <c r="E5" s="139"/>
      <c r="F5" s="139"/>
      <c r="G5" s="139"/>
      <c r="H5" s="18"/>
      <c r="I5" s="18"/>
      <c r="J5" s="18"/>
      <c r="K5" s="18"/>
      <c r="L5" s="4"/>
      <c r="M5" s="4"/>
      <c r="N5" s="4"/>
    </row>
    <row r="6" spans="1:14" ht="15">
      <c r="A6" s="193"/>
      <c r="B6" s="31" t="s">
        <v>13</v>
      </c>
      <c r="C6" s="17"/>
      <c r="D6" s="21"/>
      <c r="E6" s="22" t="s">
        <v>14</v>
      </c>
      <c r="F6" s="23"/>
      <c r="G6" s="24"/>
      <c r="H6" s="25"/>
      <c r="I6" s="25"/>
      <c r="J6" s="25"/>
      <c r="K6" s="25"/>
      <c r="L6" s="4"/>
      <c r="M6" s="4"/>
      <c r="N6" s="4"/>
    </row>
    <row r="7" spans="1:14" ht="15">
      <c r="A7" s="193"/>
      <c r="B7" s="31" t="s">
        <v>15</v>
      </c>
      <c r="C7" s="17"/>
      <c r="D7" s="27"/>
      <c r="E7" s="22"/>
      <c r="F7" s="23"/>
      <c r="G7" s="24"/>
      <c r="H7" s="25"/>
      <c r="I7" s="25"/>
      <c r="J7" s="25"/>
      <c r="K7" s="25"/>
      <c r="L7" s="4"/>
      <c r="M7" s="4"/>
      <c r="N7" s="4"/>
    </row>
    <row r="8" spans="1:14" ht="15">
      <c r="A8" s="193"/>
      <c r="B8" s="31" t="s">
        <v>16</v>
      </c>
      <c r="C8" s="4"/>
      <c r="D8" s="72"/>
      <c r="E8" s="4" t="s">
        <v>17</v>
      </c>
      <c r="F8" s="23"/>
      <c r="G8" s="24"/>
      <c r="H8" s="25"/>
      <c r="I8" s="25"/>
      <c r="J8" s="25"/>
      <c r="K8" s="25"/>
      <c r="L8" s="4"/>
      <c r="M8" s="4"/>
      <c r="N8" s="4"/>
    </row>
    <row r="9" spans="1:14" ht="15">
      <c r="A9" s="193"/>
      <c r="B9" s="31" t="s">
        <v>18</v>
      </c>
      <c r="C9" s="17"/>
      <c r="D9" s="194"/>
      <c r="E9" s="26" t="s">
        <v>19</v>
      </c>
      <c r="F9" s="23"/>
      <c r="G9" s="24"/>
      <c r="H9" s="25"/>
      <c r="I9" s="25"/>
      <c r="J9" s="25"/>
      <c r="K9" s="25"/>
      <c r="L9" s="4"/>
      <c r="M9" s="4"/>
      <c r="N9" s="4"/>
    </row>
    <row r="10" spans="1:14" ht="15">
      <c r="A10" s="193"/>
      <c r="B10" s="31" t="s">
        <v>20</v>
      </c>
      <c r="C10" s="17"/>
      <c r="D10" s="194"/>
      <c r="E10" s="22" t="s">
        <v>19</v>
      </c>
      <c r="F10" s="23"/>
      <c r="G10" s="24"/>
      <c r="H10" s="25"/>
      <c r="I10" s="25"/>
      <c r="J10" s="25"/>
      <c r="K10" s="25"/>
      <c r="L10" s="4"/>
      <c r="M10" s="4"/>
      <c r="N10" s="4"/>
    </row>
    <row r="11" spans="1:14" ht="15">
      <c r="A11" s="193"/>
      <c r="B11" s="31" t="s">
        <v>21</v>
      </c>
      <c r="C11" s="17"/>
      <c r="D11" s="21"/>
      <c r="E11" s="26" t="s">
        <v>22</v>
      </c>
      <c r="F11" s="23"/>
      <c r="G11" s="24"/>
      <c r="H11" s="25"/>
      <c r="I11" s="25"/>
      <c r="J11" s="25"/>
      <c r="K11" s="25"/>
      <c r="L11" s="4"/>
      <c r="M11" s="4"/>
      <c r="N11" s="4"/>
    </row>
    <row r="12" spans="1:14" ht="15">
      <c r="A12" s="193"/>
      <c r="B12" s="31"/>
      <c r="C12" s="17"/>
      <c r="D12" s="141"/>
      <c r="E12" s="25"/>
      <c r="F12" s="28"/>
      <c r="G12" s="25"/>
      <c r="H12" s="25"/>
      <c r="I12" s="25"/>
      <c r="J12" s="25"/>
      <c r="K12" s="25"/>
      <c r="L12" s="4"/>
      <c r="M12" s="4"/>
      <c r="N12" s="4"/>
    </row>
    <row r="13" spans="1:14" ht="15">
      <c r="A13" s="193"/>
      <c r="B13" s="15" t="s">
        <v>23</v>
      </c>
      <c r="C13" s="17"/>
      <c r="D13" s="21"/>
      <c r="E13" s="22" t="s">
        <v>24</v>
      </c>
      <c r="F13" s="28"/>
      <c r="G13" s="25"/>
      <c r="H13" s="25"/>
      <c r="I13" s="25"/>
      <c r="J13" s="25"/>
      <c r="K13" s="25"/>
      <c r="L13" s="4"/>
      <c r="M13" s="4"/>
      <c r="N13" s="4"/>
    </row>
    <row r="14" spans="1:14" ht="15">
      <c r="A14" s="193"/>
      <c r="B14" s="15" t="s">
        <v>25</v>
      </c>
      <c r="C14" s="17"/>
      <c r="D14" s="21"/>
      <c r="E14" s="22" t="s">
        <v>24</v>
      </c>
      <c r="F14" s="28"/>
      <c r="G14" s="25"/>
      <c r="H14" s="25"/>
      <c r="I14" s="25"/>
      <c r="J14" s="25"/>
      <c r="K14" s="25"/>
      <c r="L14" s="4"/>
      <c r="M14" s="4"/>
      <c r="N14" s="4"/>
    </row>
    <row r="15" spans="1:14" ht="15">
      <c r="A15" s="193"/>
      <c r="B15" s="15" t="s">
        <v>26</v>
      </c>
      <c r="C15" s="17"/>
      <c r="D15" s="21"/>
      <c r="E15" s="22" t="s">
        <v>24</v>
      </c>
      <c r="F15" s="28"/>
      <c r="G15" s="25"/>
      <c r="H15" s="25"/>
      <c r="I15" s="25"/>
      <c r="J15" s="25"/>
      <c r="K15" s="25"/>
      <c r="L15" s="4"/>
      <c r="M15" s="4"/>
      <c r="N15" s="4"/>
    </row>
    <row r="16" spans="1:14" ht="15">
      <c r="A16" s="193"/>
      <c r="B16" s="15" t="s">
        <v>27</v>
      </c>
      <c r="C16" s="17"/>
      <c r="D16" s="21"/>
      <c r="E16" s="22" t="s">
        <v>28</v>
      </c>
      <c r="F16" s="28"/>
      <c r="G16" s="142" t="s">
        <v>29</v>
      </c>
      <c r="H16" s="25"/>
      <c r="I16" s="25"/>
      <c r="J16" s="25"/>
      <c r="K16" s="25"/>
      <c r="L16" s="4"/>
      <c r="M16" s="4"/>
      <c r="N16" s="4"/>
    </row>
    <row r="17" spans="1:14" ht="15">
      <c r="A17" s="193"/>
      <c r="B17" s="31" t="s">
        <v>30</v>
      </c>
      <c r="C17" s="17"/>
      <c r="D17" s="29"/>
      <c r="E17" s="4" t="s">
        <v>22</v>
      </c>
      <c r="F17" s="5"/>
      <c r="G17" s="4"/>
      <c r="H17" s="4"/>
      <c r="I17" s="4"/>
      <c r="J17" s="4"/>
      <c r="K17" s="4"/>
      <c r="L17" s="4"/>
      <c r="M17" s="4"/>
      <c r="N17" s="4"/>
    </row>
    <row r="18" spans="1:14" ht="15">
      <c r="A18" s="193"/>
      <c r="B18" s="31" t="s">
        <v>31</v>
      </c>
      <c r="C18" s="17"/>
      <c r="D18" s="29"/>
      <c r="E18" s="4" t="s">
        <v>22</v>
      </c>
      <c r="F18" s="5"/>
      <c r="G18" s="4"/>
      <c r="H18" s="4"/>
      <c r="I18" s="4"/>
      <c r="J18" s="4"/>
      <c r="K18" s="4"/>
      <c r="L18" s="4"/>
      <c r="M18" s="4"/>
      <c r="N18" s="4"/>
    </row>
    <row r="19" spans="1:14" ht="15">
      <c r="A19" s="193"/>
      <c r="B19" s="31" t="s">
        <v>32</v>
      </c>
      <c r="C19" s="17"/>
      <c r="D19" s="29"/>
      <c r="E19" s="4"/>
      <c r="F19" s="5"/>
      <c r="G19" s="4"/>
      <c r="H19" s="4"/>
      <c r="I19" s="4"/>
      <c r="J19" s="4"/>
      <c r="K19" s="4"/>
      <c r="L19" s="4"/>
      <c r="M19" s="4"/>
      <c r="N19" s="4"/>
    </row>
    <row r="20" spans="1:14" ht="15">
      <c r="A20" s="193"/>
      <c r="B20" s="31" t="s">
        <v>33</v>
      </c>
      <c r="C20" s="17"/>
      <c r="D20" s="144">
        <v>7.4</v>
      </c>
      <c r="E20" s="4" t="s">
        <v>34</v>
      </c>
      <c r="F20" s="5"/>
      <c r="G20" s="4"/>
      <c r="H20" s="4"/>
      <c r="I20" s="4"/>
      <c r="J20" s="4"/>
      <c r="K20" s="4"/>
      <c r="L20" s="4"/>
      <c r="M20" s="4"/>
      <c r="N20" s="4"/>
    </row>
    <row r="21" spans="1:14" ht="15">
      <c r="A21" s="193"/>
      <c r="B21" s="31" t="s">
        <v>35</v>
      </c>
      <c r="C21" s="17"/>
      <c r="D21" s="29"/>
      <c r="E21" s="4" t="s">
        <v>14</v>
      </c>
      <c r="F21" s="5"/>
      <c r="G21" s="145" t="s">
        <v>29</v>
      </c>
      <c r="H21" s="44">
        <f>'h-løn-time'!F15</f>
        <v>0</v>
      </c>
      <c r="I21" s="4" t="s">
        <v>14</v>
      </c>
      <c r="J21" s="4"/>
      <c r="K21" s="4"/>
      <c r="L21" s="4"/>
      <c r="M21" s="4"/>
      <c r="N21" s="4"/>
    </row>
    <row r="22" spans="1:14" s="197" customFormat="1" ht="15">
      <c r="A22" s="195"/>
      <c r="B22" s="196" t="s">
        <v>36</v>
      </c>
      <c r="C22" s="17"/>
      <c r="D22" s="29"/>
      <c r="E22" s="148"/>
      <c r="F22" s="5"/>
      <c r="G22" s="4"/>
      <c r="H22" s="148"/>
      <c r="I22" s="148"/>
      <c r="J22" s="4"/>
      <c r="K22" s="148"/>
      <c r="L22" s="4"/>
      <c r="M22" s="148"/>
      <c r="N22" s="148"/>
    </row>
    <row r="23" spans="1:14" s="197" customFormat="1" ht="12.75" customHeight="1">
      <c r="A23" s="195"/>
      <c r="B23" s="196" t="s">
        <v>37</v>
      </c>
      <c r="C23" s="17"/>
      <c r="D23" s="198"/>
      <c r="E23" s="4" t="s">
        <v>14</v>
      </c>
      <c r="F23" s="5"/>
      <c r="G23" s="145" t="s">
        <v>29</v>
      </c>
      <c r="H23" s="44">
        <f>'h-løn-funk'!F11</f>
        <v>0</v>
      </c>
      <c r="I23" s="148" t="s">
        <v>14</v>
      </c>
      <c r="J23" s="199"/>
      <c r="K23" s="4"/>
      <c r="L23" s="4"/>
      <c r="M23" s="148"/>
      <c r="N23" s="148"/>
    </row>
    <row r="24" spans="1:14" ht="15">
      <c r="A24" s="193"/>
      <c r="B24" s="15"/>
      <c r="C24" s="4"/>
      <c r="D24" s="74"/>
      <c r="E24" s="4"/>
      <c r="F24" s="5"/>
      <c r="G24" s="4"/>
      <c r="H24" s="4"/>
      <c r="I24" s="4"/>
      <c r="J24" s="4"/>
      <c r="K24" s="4"/>
      <c r="L24" s="4"/>
      <c r="M24" s="4"/>
      <c r="N24" s="4"/>
    </row>
    <row r="25" spans="1:14" s="62" customFormat="1" ht="17.25" customHeight="1">
      <c r="A25" s="192"/>
      <c r="B25" s="10" t="s">
        <v>38</v>
      </c>
      <c r="C25" s="4"/>
      <c r="D25" s="74"/>
      <c r="E25" s="4"/>
      <c r="F25" s="5"/>
      <c r="G25" s="145"/>
      <c r="H25" s="4"/>
      <c r="I25" s="12"/>
      <c r="J25" s="4"/>
      <c r="K25" s="4"/>
      <c r="L25" s="4"/>
      <c r="M25" s="12"/>
      <c r="N25" s="12"/>
    </row>
    <row r="26" spans="1:14" ht="15">
      <c r="A26" s="193"/>
      <c r="B26" s="15" t="s">
        <v>39</v>
      </c>
      <c r="C26" s="4"/>
      <c r="D26" s="75"/>
      <c r="E26" s="4" t="s">
        <v>19</v>
      </c>
      <c r="F26" s="5"/>
      <c r="G26" s="145" t="s">
        <v>29</v>
      </c>
      <c r="H26">
        <f>'h-g-produk'!E27</f>
        <v>0</v>
      </c>
      <c r="I26" s="4" t="s">
        <v>19</v>
      </c>
      <c r="J26" s="4"/>
      <c r="K26" s="4"/>
      <c r="L26" s="4"/>
      <c r="M26" s="4"/>
      <c r="N26" s="4"/>
    </row>
    <row r="27" spans="1:14" ht="15">
      <c r="A27" s="193"/>
      <c r="B27" s="15" t="s">
        <v>40</v>
      </c>
      <c r="C27" s="4"/>
      <c r="D27" s="75"/>
      <c r="E27" s="4" t="s">
        <v>22</v>
      </c>
      <c r="F27" s="5"/>
      <c r="G27" s="145" t="s">
        <v>29</v>
      </c>
      <c r="H27">
        <f>'h-spildd'!G9</f>
        <v>0</v>
      </c>
      <c r="I27" s="4" t="s">
        <v>22</v>
      </c>
      <c r="J27" s="4"/>
      <c r="K27" s="4"/>
      <c r="L27" s="4"/>
      <c r="M27" s="4"/>
      <c r="N27" s="4"/>
    </row>
    <row r="28" spans="1:14" ht="15">
      <c r="A28" s="193"/>
      <c r="B28" s="15" t="s">
        <v>41</v>
      </c>
      <c r="C28" s="4"/>
      <c r="D28" s="75"/>
      <c r="E28" s="4" t="s">
        <v>22</v>
      </c>
      <c r="F28" s="5"/>
      <c r="G28" s="145" t="s">
        <v>29</v>
      </c>
      <c r="H28">
        <f>'h-ant-gdage'!F21</f>
        <v>0</v>
      </c>
      <c r="I28" s="4" t="s">
        <v>22</v>
      </c>
      <c r="J28" s="4"/>
      <c r="K28" s="4"/>
      <c r="L28" s="4"/>
      <c r="M28" s="4"/>
      <c r="N28" s="4"/>
    </row>
    <row r="29" spans="1:14" ht="15">
      <c r="A29" s="193"/>
      <c r="B29" s="15" t="s">
        <v>42</v>
      </c>
      <c r="C29" s="4"/>
      <c r="D29" s="200"/>
      <c r="E29" s="4" t="s">
        <v>14</v>
      </c>
      <c r="F29" s="5"/>
      <c r="G29" s="145"/>
      <c r="H29" s="4"/>
      <c r="I29" s="4"/>
      <c r="J29" s="4"/>
      <c r="K29" s="4"/>
      <c r="L29" s="4"/>
      <c r="M29" s="4"/>
      <c r="N29" s="4"/>
    </row>
    <row r="30" spans="1:14" ht="15">
      <c r="A30" s="193"/>
      <c r="B30" s="201" t="s">
        <v>43</v>
      </c>
      <c r="C30" s="4"/>
      <c r="D30" s="75"/>
      <c r="E30" s="4" t="s">
        <v>44</v>
      </c>
      <c r="F30" s="5"/>
      <c r="G30" s="145" t="s">
        <v>29</v>
      </c>
      <c r="H30">
        <f>'h-ant-timer'!F17</f>
        <v>0</v>
      </c>
      <c r="I30" s="4" t="s">
        <v>34</v>
      </c>
      <c r="J30" s="4"/>
      <c r="K30" s="4"/>
      <c r="L30" s="4"/>
      <c r="M30" s="4"/>
      <c r="N30" s="4"/>
    </row>
    <row r="31" spans="1:14" ht="15">
      <c r="A31" s="193"/>
      <c r="B31" s="31"/>
      <c r="C31" s="4"/>
      <c r="D31" s="74"/>
      <c r="E31" s="4"/>
      <c r="F31" s="5"/>
      <c r="G31" s="4"/>
      <c r="H31" s="4"/>
      <c r="I31" s="4"/>
      <c r="J31" s="4"/>
      <c r="K31" s="4"/>
      <c r="L31" s="4"/>
      <c r="M31" s="4"/>
      <c r="N31" s="4"/>
    </row>
    <row r="32" spans="1:14" ht="26.45">
      <c r="A32" s="193"/>
      <c r="B32" s="101" t="s">
        <v>45</v>
      </c>
      <c r="C32" s="4"/>
      <c r="D32" s="75"/>
      <c r="E32" s="4" t="s">
        <v>14</v>
      </c>
      <c r="F32" s="5"/>
      <c r="G32" s="145" t="s">
        <v>29</v>
      </c>
      <c r="H32" s="44">
        <f>'h-omk-mate'!F18</f>
        <v>0</v>
      </c>
      <c r="I32" s="4" t="s">
        <v>14</v>
      </c>
      <c r="J32" s="4"/>
      <c r="K32" s="4"/>
      <c r="L32" s="4"/>
      <c r="M32" s="4"/>
      <c r="N32" s="4"/>
    </row>
    <row r="33" spans="1:14" ht="15">
      <c r="A33" s="193"/>
      <c r="B33" s="31"/>
      <c r="C33" s="4"/>
      <c r="D33" s="74"/>
      <c r="E33" s="4"/>
      <c r="F33" s="5"/>
      <c r="G33" s="4"/>
      <c r="H33" s="4"/>
      <c r="I33" s="4"/>
      <c r="J33" s="4"/>
      <c r="K33" s="4"/>
      <c r="L33" s="4"/>
      <c r="M33" s="4"/>
      <c r="N33" s="4"/>
    </row>
    <row r="34" spans="1:14" ht="15">
      <c r="A34" s="193"/>
      <c r="B34" s="202" t="s">
        <v>46</v>
      </c>
      <c r="C34" s="4"/>
      <c r="D34" s="75"/>
      <c r="E34" s="4" t="s">
        <v>14</v>
      </c>
      <c r="F34" s="5"/>
      <c r="G34" s="145" t="s">
        <v>29</v>
      </c>
      <c r="H34" s="44">
        <f>'h-omk-udtør'!D34</f>
        <v>0</v>
      </c>
      <c r="I34" s="4" t="s">
        <v>14</v>
      </c>
      <c r="J34" s="4"/>
      <c r="K34" s="4"/>
      <c r="L34" s="4"/>
      <c r="M34" s="4"/>
      <c r="N34" s="4"/>
    </row>
    <row r="35" spans="1:14" ht="15">
      <c r="A35" s="193"/>
      <c r="B35" s="31"/>
      <c r="C35" s="4"/>
      <c r="D35" s="74"/>
      <c r="E35" s="4"/>
      <c r="F35" s="5"/>
      <c r="G35" s="4"/>
      <c r="H35" s="4"/>
      <c r="I35" s="4"/>
      <c r="J35" s="4"/>
      <c r="K35" s="4"/>
      <c r="L35" s="4"/>
      <c r="M35" s="4"/>
      <c r="N35" s="4"/>
    </row>
    <row r="36" spans="1:14" ht="15">
      <c r="A36" s="193"/>
      <c r="B36" s="10" t="s">
        <v>47</v>
      </c>
      <c r="C36" s="4"/>
      <c r="D36" s="75"/>
      <c r="E36" s="4" t="s">
        <v>14</v>
      </c>
      <c r="F36" s="5"/>
      <c r="G36" s="145" t="s">
        <v>29</v>
      </c>
      <c r="H36" s="44">
        <f>'h-omk-total'!B46</f>
        <v>0</v>
      </c>
      <c r="I36" s="4" t="s">
        <v>14</v>
      </c>
      <c r="J36" s="4"/>
      <c r="K36" s="4"/>
      <c r="L36" s="4"/>
      <c r="M36" s="4"/>
      <c r="N36" s="4"/>
    </row>
    <row r="37" spans="1:14" ht="12.75" customHeight="1">
      <c r="A37" s="193"/>
      <c r="B37" s="15"/>
      <c r="C37" s="203"/>
      <c r="D37" s="34"/>
      <c r="E37" s="34"/>
      <c r="F37" s="5"/>
      <c r="G37" s="4"/>
      <c r="H37" s="4"/>
      <c r="I37" s="4"/>
      <c r="J37" s="4"/>
      <c r="K37" s="4"/>
      <c r="L37" s="4"/>
      <c r="M37" s="4"/>
      <c r="N37" s="4"/>
    </row>
    <row r="38" spans="1:14" ht="30" customHeight="1">
      <c r="A38" s="204"/>
      <c r="B38" s="205" t="s">
        <v>48</v>
      </c>
      <c r="C38" s="245"/>
      <c r="D38" s="246"/>
      <c r="E38" s="246"/>
      <c r="F38" s="247"/>
      <c r="G38" s="4"/>
      <c r="H38" s="4"/>
      <c r="I38" s="4"/>
      <c r="J38" s="4"/>
      <c r="K38" s="4"/>
      <c r="L38" s="4"/>
      <c r="M38" s="4"/>
      <c r="N38" s="4"/>
    </row>
    <row r="39" spans="1:14" ht="15.6">
      <c r="A39" s="4"/>
      <c r="B39" s="233" t="s">
        <v>49</v>
      </c>
      <c r="C39" s="41"/>
      <c r="D39" s="42"/>
      <c r="E39" s="42"/>
      <c r="F39" s="43"/>
      <c r="G39" s="4"/>
      <c r="H39" s="4"/>
      <c r="I39" s="4"/>
      <c r="J39" s="4"/>
      <c r="K39" s="4"/>
      <c r="L39" s="4"/>
      <c r="M39" s="4"/>
      <c r="N39" s="4"/>
    </row>
    <row r="40" spans="1:14" ht="15">
      <c r="A40" s="4"/>
      <c r="B40" s="15"/>
      <c r="C40" s="3"/>
      <c r="D40" s="4"/>
      <c r="E40" s="4"/>
      <c r="F40" s="5"/>
      <c r="G40" s="4"/>
      <c r="H40" s="4"/>
      <c r="I40" s="4"/>
      <c r="J40" s="4"/>
      <c r="K40" s="4"/>
      <c r="L40" s="4"/>
      <c r="M40" s="4"/>
      <c r="N40" s="4"/>
    </row>
    <row r="41" spans="1:14" ht="15">
      <c r="A41" s="4"/>
      <c r="B41" s="10" t="s">
        <v>50</v>
      </c>
      <c r="C41" s="3"/>
      <c r="D41" s="4"/>
      <c r="E41" s="4"/>
      <c r="F41" s="5"/>
      <c r="G41" s="4"/>
      <c r="H41" s="4"/>
      <c r="I41" s="4"/>
      <c r="J41" s="4"/>
      <c r="K41" s="4"/>
      <c r="L41" s="4"/>
      <c r="M41" s="4"/>
      <c r="N41" s="4"/>
    </row>
    <row r="42" spans="1:14" ht="15">
      <c r="A42" s="4"/>
      <c r="B42" s="15" t="s">
        <v>51</v>
      </c>
      <c r="C42" s="3"/>
      <c r="D42" s="44">
        <f>(D18*D26/100)</f>
        <v>0</v>
      </c>
      <c r="E42" s="4" t="s">
        <v>22</v>
      </c>
      <c r="F42" s="5"/>
      <c r="G42" s="106" t="s">
        <v>52</v>
      </c>
      <c r="H42" s="4"/>
      <c r="I42" s="4"/>
      <c r="J42" s="4"/>
      <c r="K42" s="4"/>
      <c r="L42" s="4"/>
      <c r="M42" s="4"/>
      <c r="N42" s="4"/>
    </row>
    <row r="43" spans="1:14" ht="15">
      <c r="A43" s="4"/>
      <c r="B43" s="15" t="s">
        <v>53</v>
      </c>
      <c r="C43" s="3"/>
      <c r="D43" s="44">
        <f>D28</f>
        <v>0</v>
      </c>
      <c r="E43" s="4" t="s">
        <v>22</v>
      </c>
      <c r="F43" s="5"/>
      <c r="G43" s="106" t="s">
        <v>52</v>
      </c>
      <c r="H43" s="4"/>
      <c r="I43" s="4"/>
      <c r="J43" s="4"/>
      <c r="K43" s="4"/>
      <c r="L43" s="4"/>
      <c r="M43" s="4"/>
      <c r="N43" s="4"/>
    </row>
    <row r="44" spans="1:14" ht="15">
      <c r="A44" s="4"/>
      <c r="B44" s="15" t="s">
        <v>54</v>
      </c>
      <c r="C44" s="3"/>
      <c r="D44" s="51" t="str">
        <f>IF(D19&lt;&gt;0,D18/5*D30/D19/D20,"0")</f>
        <v>0</v>
      </c>
      <c r="E44" s="4" t="s">
        <v>22</v>
      </c>
      <c r="F44" s="5"/>
      <c r="G44" s="106" t="s">
        <v>52</v>
      </c>
      <c r="H44" s="4"/>
      <c r="I44" s="4"/>
      <c r="J44" s="4"/>
      <c r="K44" s="4"/>
      <c r="L44" s="4"/>
      <c r="M44" s="4"/>
      <c r="N44" s="4"/>
    </row>
    <row r="45" spans="1:14" ht="15">
      <c r="A45" s="4"/>
      <c r="B45" s="10" t="s">
        <v>55</v>
      </c>
      <c r="C45" s="3"/>
      <c r="D45" s="44">
        <f>SUM(D42:D44)</f>
        <v>0</v>
      </c>
      <c r="E45" s="4" t="s">
        <v>22</v>
      </c>
      <c r="F45" s="5"/>
      <c r="G45" s="106"/>
      <c r="H45" s="4"/>
      <c r="I45" s="4"/>
      <c r="J45" s="4"/>
      <c r="K45" s="4"/>
      <c r="L45" s="4"/>
      <c r="M45" s="4"/>
      <c r="N45" s="4"/>
    </row>
    <row r="46" spans="1:14" ht="15">
      <c r="A46" s="4"/>
      <c r="B46" s="10"/>
      <c r="C46" s="3"/>
      <c r="D46" s="74"/>
      <c r="E46" s="4"/>
      <c r="F46" s="5"/>
      <c r="G46" s="4"/>
      <c r="H46" s="4"/>
      <c r="I46" s="4"/>
      <c r="J46" s="4"/>
      <c r="K46" s="4"/>
      <c r="L46" s="4"/>
      <c r="M46" s="4"/>
      <c r="N46" s="4"/>
    </row>
    <row r="47" spans="1:14" ht="15">
      <c r="A47" s="4"/>
      <c r="B47" s="10" t="s">
        <v>56</v>
      </c>
      <c r="C47" s="3"/>
      <c r="D47" s="44">
        <f>(D28*D29*D19)</f>
        <v>0</v>
      </c>
      <c r="E47" s="4" t="s">
        <v>14</v>
      </c>
      <c r="F47" s="5"/>
      <c r="G47" s="106" t="s">
        <v>52</v>
      </c>
      <c r="H47" s="4"/>
      <c r="I47" s="4"/>
      <c r="J47" s="4"/>
      <c r="K47" s="4"/>
      <c r="L47" s="4"/>
      <c r="M47" s="4"/>
      <c r="N47" s="4"/>
    </row>
    <row r="48" spans="1:14" ht="15">
      <c r="A48" s="4"/>
      <c r="B48" s="15"/>
      <c r="C48" s="3"/>
      <c r="D48" s="74"/>
      <c r="E48" s="4"/>
      <c r="F48" s="5"/>
      <c r="G48" s="4"/>
      <c r="H48" s="4"/>
      <c r="I48" s="4"/>
      <c r="J48" s="4"/>
      <c r="K48" s="4"/>
      <c r="L48" s="4"/>
      <c r="M48" s="4"/>
      <c r="N48" s="4"/>
    </row>
    <row r="49" spans="1:14" ht="33" customHeight="1">
      <c r="A49" s="4"/>
      <c r="B49" s="101" t="s">
        <v>57</v>
      </c>
      <c r="C49" s="3"/>
      <c r="D49" s="44">
        <f>D32</f>
        <v>0</v>
      </c>
      <c r="E49" s="4" t="s">
        <v>14</v>
      </c>
      <c r="F49" s="5"/>
      <c r="G49" s="4"/>
      <c r="H49" s="4"/>
      <c r="I49" s="4"/>
      <c r="J49" s="4"/>
      <c r="K49" s="4"/>
      <c r="L49" s="4"/>
      <c r="M49" s="4"/>
      <c r="N49" s="4"/>
    </row>
    <row r="50" spans="1:14" ht="15">
      <c r="A50" s="4"/>
      <c r="B50" s="15"/>
      <c r="C50" s="3"/>
      <c r="D50" s="74"/>
      <c r="E50" s="4"/>
      <c r="F50" s="5"/>
      <c r="G50" s="4"/>
      <c r="H50" s="4"/>
      <c r="I50" s="4"/>
      <c r="J50" s="4"/>
      <c r="K50" s="4"/>
      <c r="L50" s="4"/>
      <c r="M50" s="4"/>
      <c r="N50" s="4"/>
    </row>
    <row r="51" spans="1:14" ht="15">
      <c r="A51" s="4"/>
      <c r="B51" s="10" t="s">
        <v>58</v>
      </c>
      <c r="C51" s="3"/>
      <c r="D51" s="44">
        <f>D34</f>
        <v>0</v>
      </c>
      <c r="E51" s="4" t="s">
        <v>14</v>
      </c>
      <c r="F51" s="5"/>
      <c r="G51" s="106"/>
      <c r="H51" s="4"/>
      <c r="I51" s="4"/>
      <c r="J51" s="4"/>
      <c r="K51" s="4"/>
      <c r="L51" s="4"/>
      <c r="M51" s="4"/>
      <c r="N51" s="4"/>
    </row>
    <row r="52" spans="1:14" ht="15">
      <c r="A52" s="4"/>
      <c r="B52" s="15"/>
      <c r="C52" s="3"/>
      <c r="D52" s="74"/>
      <c r="E52" s="4"/>
      <c r="F52" s="5"/>
      <c r="G52" s="4"/>
      <c r="H52" s="4"/>
      <c r="I52" s="4"/>
      <c r="J52" s="4"/>
      <c r="K52" s="4"/>
      <c r="L52" s="4"/>
      <c r="M52" s="4"/>
      <c r="N52" s="4"/>
    </row>
    <row r="53" spans="1:14" ht="15">
      <c r="A53" s="4"/>
      <c r="B53" s="10" t="s">
        <v>59</v>
      </c>
      <c r="C53" s="3"/>
      <c r="D53" s="51" t="str">
        <f>IF(D11&lt;&gt;0,D6/D11*D9/100*D45,"0")</f>
        <v>0</v>
      </c>
      <c r="E53" s="4" t="s">
        <v>14</v>
      </c>
      <c r="F53" s="5"/>
      <c r="G53" s="106" t="s">
        <v>52</v>
      </c>
      <c r="H53" s="4"/>
      <c r="I53" s="4"/>
      <c r="J53" s="4"/>
      <c r="K53" s="4"/>
      <c r="L53" s="4"/>
      <c r="M53" s="4"/>
      <c r="N53" s="4"/>
    </row>
    <row r="54" spans="1:14" ht="15">
      <c r="A54" s="4"/>
      <c r="B54" s="10"/>
      <c r="C54" s="3"/>
      <c r="D54" s="74"/>
      <c r="E54" s="4"/>
      <c r="F54" s="5"/>
      <c r="G54" s="4"/>
      <c r="H54" s="4"/>
      <c r="I54" s="4"/>
      <c r="J54" s="4"/>
      <c r="K54" s="4"/>
      <c r="L54" s="4"/>
      <c r="M54" s="4"/>
      <c r="N54" s="4"/>
    </row>
    <row r="55" spans="1:14" ht="15">
      <c r="A55" s="4"/>
      <c r="B55" s="10" t="s">
        <v>60</v>
      </c>
      <c r="C55" s="3"/>
      <c r="D55" s="44">
        <f>'h-omk-løn'!G33</f>
        <v>0</v>
      </c>
      <c r="E55" s="4" t="s">
        <v>14</v>
      </c>
      <c r="F55" s="5"/>
      <c r="G55" s="106" t="s">
        <v>29</v>
      </c>
      <c r="H55" s="4"/>
      <c r="I55" s="4"/>
      <c r="J55" s="4"/>
      <c r="K55" s="4"/>
      <c r="L55" s="4"/>
      <c r="M55" s="4"/>
      <c r="N55" s="4"/>
    </row>
    <row r="56" spans="1:14" ht="15">
      <c r="A56" s="4"/>
      <c r="B56" s="10"/>
      <c r="C56" s="3"/>
      <c r="D56" s="74"/>
      <c r="E56" s="4"/>
      <c r="F56" s="5"/>
      <c r="G56" s="4"/>
      <c r="H56" s="4"/>
      <c r="I56" s="4"/>
      <c r="J56" s="4"/>
      <c r="K56" s="4"/>
      <c r="L56" s="4"/>
      <c r="M56" s="4"/>
      <c r="N56" s="4"/>
    </row>
    <row r="57" spans="1:14" ht="15">
      <c r="A57" s="4"/>
      <c r="B57" s="10" t="s">
        <v>61</v>
      </c>
      <c r="C57" s="3"/>
      <c r="D57" s="44">
        <f>'h-uforud'!G19</f>
        <v>0</v>
      </c>
      <c r="E57" s="4" t="s">
        <v>14</v>
      </c>
      <c r="F57" s="5"/>
      <c r="G57" s="106" t="s">
        <v>29</v>
      </c>
      <c r="H57" s="4"/>
      <c r="I57" s="4"/>
      <c r="J57" s="4"/>
      <c r="K57" s="4"/>
      <c r="L57" s="4"/>
      <c r="M57" s="4"/>
      <c r="N57" s="4"/>
    </row>
    <row r="58" spans="1:14" ht="15">
      <c r="A58" s="4"/>
      <c r="B58" s="10"/>
      <c r="C58" s="3"/>
      <c r="D58" s="74"/>
      <c r="E58" s="4"/>
      <c r="F58" s="5"/>
      <c r="G58" s="4"/>
      <c r="H58" s="4"/>
      <c r="I58" s="4"/>
      <c r="J58" s="4"/>
      <c r="K58" s="4"/>
      <c r="L58" s="4"/>
      <c r="M58" s="4"/>
      <c r="N58" s="4"/>
    </row>
    <row r="59" spans="1:14" ht="15" thickBot="1">
      <c r="A59" s="4"/>
      <c r="B59" s="10" t="s">
        <v>62</v>
      </c>
      <c r="C59" s="3"/>
      <c r="D59" s="155">
        <f>(D47+D49+D51+D53+D55+D57)</f>
        <v>0</v>
      </c>
      <c r="E59" s="4" t="s">
        <v>14</v>
      </c>
      <c r="F59" s="5"/>
      <c r="G59" s="106"/>
      <c r="H59" s="4"/>
      <c r="I59" s="4"/>
      <c r="J59" s="4"/>
      <c r="K59" s="4"/>
      <c r="L59" s="4"/>
      <c r="M59" s="4"/>
      <c r="N59" s="4"/>
    </row>
    <row r="60" spans="1:14" ht="15" thickTop="1">
      <c r="A60" s="4"/>
      <c r="B60" s="10"/>
      <c r="C60" s="3"/>
      <c r="D60" s="4"/>
      <c r="E60" s="4"/>
      <c r="F60" s="5"/>
      <c r="G60" s="4"/>
      <c r="H60" s="4"/>
      <c r="I60" s="4"/>
      <c r="J60" s="4"/>
      <c r="K60" s="4"/>
      <c r="L60" s="4"/>
      <c r="M60" s="4"/>
      <c r="N60" s="4"/>
    </row>
    <row r="61" spans="1:14" ht="15">
      <c r="A61" s="4"/>
      <c r="B61" s="10" t="s">
        <v>63</v>
      </c>
      <c r="C61" s="3"/>
      <c r="D61" s="4"/>
      <c r="E61" s="4"/>
      <c r="F61" s="5"/>
      <c r="G61" s="4"/>
      <c r="H61" s="4"/>
      <c r="I61" s="4"/>
      <c r="J61" s="4"/>
      <c r="K61" s="4"/>
      <c r="L61" s="4"/>
      <c r="M61" s="4"/>
      <c r="N61" s="4"/>
    </row>
    <row r="62" spans="1:14" ht="15">
      <c r="A62" s="4"/>
      <c r="B62" s="31" t="s">
        <v>64</v>
      </c>
      <c r="C62" s="3"/>
      <c r="D62" s="4"/>
      <c r="E62" s="4"/>
      <c r="F62" s="5"/>
      <c r="G62" s="4"/>
      <c r="H62" s="4"/>
      <c r="I62" s="4"/>
      <c r="J62" s="4"/>
      <c r="K62" s="4"/>
      <c r="L62" s="4"/>
      <c r="M62" s="4"/>
      <c r="N62" s="4"/>
    </row>
    <row r="63" spans="1:14" ht="15">
      <c r="A63" s="4"/>
      <c r="B63" s="15" t="s">
        <v>65</v>
      </c>
      <c r="C63" s="3"/>
      <c r="D63" s="4"/>
      <c r="E63" s="4"/>
      <c r="F63" s="5"/>
      <c r="G63" s="4"/>
      <c r="H63" s="4"/>
      <c r="I63" s="4"/>
      <c r="J63" s="4"/>
      <c r="K63" s="4"/>
      <c r="L63" s="4"/>
      <c r="M63" s="4"/>
      <c r="N63" s="4"/>
    </row>
    <row r="64" spans="1:14" ht="15">
      <c r="A64" s="4"/>
      <c r="B64" s="15" t="s">
        <v>66</v>
      </c>
      <c r="C64" s="3"/>
      <c r="D64" s="4"/>
      <c r="E64" s="4"/>
      <c r="F64" s="5"/>
      <c r="G64" s="4"/>
      <c r="H64" s="4"/>
      <c r="I64" s="4"/>
      <c r="J64" s="4"/>
      <c r="K64" s="4"/>
      <c r="L64" s="4"/>
      <c r="M64" s="4"/>
      <c r="N64" s="4"/>
    </row>
    <row r="65" spans="1:14" ht="15">
      <c r="A65" s="4"/>
      <c r="B65" s="15" t="s">
        <v>67</v>
      </c>
      <c r="C65" s="3"/>
      <c r="D65" s="4"/>
      <c r="E65" s="4"/>
      <c r="F65" s="5"/>
      <c r="G65" s="4"/>
      <c r="H65" s="4"/>
      <c r="I65" s="4"/>
      <c r="J65" s="4"/>
      <c r="K65" s="4"/>
      <c r="L65" s="4"/>
      <c r="M65" s="4"/>
      <c r="N65" s="4"/>
    </row>
    <row r="66" spans="1:14" ht="16.15" customHeight="1">
      <c r="A66" s="4"/>
      <c r="B66" s="146" t="s">
        <v>68</v>
      </c>
      <c r="C66" s="3"/>
      <c r="D66" s="4"/>
      <c r="E66" s="4"/>
      <c r="F66" s="5"/>
      <c r="G66" s="4"/>
      <c r="H66" s="4"/>
      <c r="I66" s="4"/>
      <c r="J66" s="4"/>
      <c r="K66" s="4"/>
      <c r="L66" s="4"/>
      <c r="M66" s="4"/>
      <c r="N66" s="4"/>
    </row>
    <row r="67" spans="1:14" ht="18" customHeight="1">
      <c r="A67" s="4"/>
      <c r="B67" s="146" t="s">
        <v>69</v>
      </c>
      <c r="C67" s="3"/>
      <c r="D67" s="4"/>
      <c r="E67" s="4"/>
      <c r="F67" s="5"/>
      <c r="G67" s="4"/>
      <c r="H67" s="4"/>
      <c r="I67" s="4"/>
      <c r="J67" s="4"/>
      <c r="K67" s="4"/>
      <c r="L67" s="4"/>
      <c r="M67" s="4"/>
      <c r="N67" s="4"/>
    </row>
    <row r="68" spans="1:14" ht="16.9" customHeight="1">
      <c r="A68" s="4"/>
      <c r="B68" s="146" t="s">
        <v>70</v>
      </c>
      <c r="C68" s="3"/>
      <c r="D68" s="4"/>
      <c r="E68" s="4"/>
      <c r="F68" s="5"/>
      <c r="G68" s="4"/>
      <c r="H68" s="4"/>
      <c r="I68" s="4"/>
      <c r="J68" s="4"/>
      <c r="K68" s="4"/>
      <c r="L68" s="4"/>
      <c r="M68" s="4"/>
      <c r="N68" s="4"/>
    </row>
    <row r="69" spans="1:14" ht="15">
      <c r="A69" s="4"/>
      <c r="B69" s="15"/>
      <c r="C69" s="3"/>
      <c r="D69" s="4"/>
      <c r="E69" s="4"/>
      <c r="F69" s="5"/>
      <c r="G69" s="4"/>
      <c r="H69" s="4"/>
      <c r="I69" s="4"/>
      <c r="J69" s="4"/>
      <c r="K69" s="4"/>
      <c r="L69" s="4"/>
      <c r="M69" s="4"/>
      <c r="N69" s="4"/>
    </row>
    <row r="70" spans="1:14" ht="15.6">
      <c r="A70" s="4"/>
      <c r="B70" s="233" t="s">
        <v>71</v>
      </c>
      <c r="C70" s="3"/>
      <c r="D70" s="4"/>
      <c r="E70" s="4"/>
      <c r="F70" s="5"/>
      <c r="G70" s="4"/>
      <c r="H70" s="4"/>
      <c r="I70" s="4"/>
      <c r="J70" s="4"/>
      <c r="K70" s="4"/>
      <c r="L70" s="4"/>
      <c r="M70" s="4"/>
      <c r="N70" s="4"/>
    </row>
    <row r="71" spans="1:14" ht="15">
      <c r="A71" s="4"/>
      <c r="B71" s="15"/>
      <c r="C71" s="3"/>
      <c r="D71" s="4"/>
      <c r="E71" s="4"/>
      <c r="F71" s="5"/>
      <c r="G71" s="4"/>
      <c r="H71" s="4"/>
      <c r="I71" s="4"/>
      <c r="J71" s="4"/>
      <c r="K71" s="4"/>
      <c r="L71" s="4"/>
      <c r="M71" s="4"/>
      <c r="N71" s="4"/>
    </row>
    <row r="72" spans="1:14" ht="15" thickBot="1">
      <c r="A72" s="4"/>
      <c r="B72" s="10" t="s">
        <v>72</v>
      </c>
      <c r="C72" s="3"/>
      <c r="D72" s="155">
        <f>D36</f>
        <v>0</v>
      </c>
      <c r="E72" s="4" t="s">
        <v>14</v>
      </c>
      <c r="F72" s="5"/>
      <c r="G72" s="4"/>
      <c r="H72" s="4"/>
      <c r="I72" s="4"/>
      <c r="J72" s="4"/>
      <c r="K72" s="4"/>
      <c r="L72" s="4"/>
      <c r="M72" s="4"/>
      <c r="N72" s="4"/>
    </row>
    <row r="73" spans="1:14" ht="15" thickTop="1">
      <c r="A73" s="4"/>
      <c r="B73" s="15"/>
      <c r="C73" s="3"/>
      <c r="D73" s="4"/>
      <c r="E73" s="4"/>
      <c r="F73" s="5"/>
      <c r="G73" s="4"/>
      <c r="H73" s="4"/>
      <c r="I73" s="4"/>
      <c r="J73" s="4"/>
      <c r="K73" s="4"/>
      <c r="L73" s="4"/>
      <c r="M73" s="4"/>
      <c r="N73" s="4"/>
    </row>
    <row r="74" spans="1:14" ht="15">
      <c r="A74" s="4"/>
      <c r="B74" s="10" t="s">
        <v>73</v>
      </c>
      <c r="C74" s="3"/>
      <c r="D74" s="4"/>
      <c r="E74" s="4"/>
      <c r="F74" s="5"/>
      <c r="G74" s="4"/>
      <c r="H74" s="4"/>
      <c r="I74" s="4"/>
      <c r="J74" s="4"/>
      <c r="K74" s="4"/>
      <c r="L74" s="4"/>
      <c r="M74" s="4"/>
      <c r="N74" s="4"/>
    </row>
    <row r="75" spans="1:14" ht="19.9" customHeight="1">
      <c r="A75" s="4"/>
      <c r="B75" s="146" t="s">
        <v>74</v>
      </c>
      <c r="C75" s="3"/>
      <c r="D75" s="4"/>
      <c r="E75" s="4"/>
      <c r="F75" s="5"/>
      <c r="G75" s="4"/>
      <c r="H75" s="4"/>
      <c r="I75" s="4"/>
      <c r="J75" s="4"/>
      <c r="K75" s="4"/>
      <c r="L75" s="4"/>
      <c r="M75" s="4"/>
      <c r="N75" s="4"/>
    </row>
    <row r="76" spans="1:14" ht="15">
      <c r="A76" s="4"/>
      <c r="B76" s="15" t="s">
        <v>75</v>
      </c>
      <c r="C76" s="3"/>
      <c r="D76" s="4"/>
      <c r="E76" s="4"/>
      <c r="F76" s="5"/>
      <c r="G76" s="4"/>
      <c r="H76" s="4"/>
      <c r="I76" s="4"/>
      <c r="J76" s="4"/>
      <c r="K76" s="4"/>
      <c r="L76" s="4"/>
      <c r="M76" s="4"/>
      <c r="N76" s="4"/>
    </row>
    <row r="77" spans="1:14" ht="15">
      <c r="A77" s="4"/>
      <c r="B77" s="15"/>
      <c r="C77" s="3"/>
      <c r="D77" s="4"/>
      <c r="E77" s="4"/>
      <c r="F77" s="5"/>
      <c r="G77" s="4"/>
      <c r="H77" s="4"/>
      <c r="I77" s="4"/>
      <c r="J77" s="4"/>
      <c r="K77" s="4"/>
      <c r="L77" s="4"/>
      <c r="M77" s="4"/>
      <c r="N77" s="4"/>
    </row>
    <row r="78" spans="1:14" ht="30" customHeight="1">
      <c r="A78" s="37"/>
      <c r="B78" s="206" t="s">
        <v>76</v>
      </c>
      <c r="C78" s="37"/>
      <c r="D78" s="38"/>
      <c r="E78" s="38"/>
      <c r="F78" s="39"/>
      <c r="G78" s="4"/>
      <c r="H78" s="4"/>
      <c r="I78" s="4"/>
      <c r="J78" s="4"/>
      <c r="K78" s="4"/>
      <c r="L78" s="4"/>
      <c r="M78" s="4"/>
      <c r="N78" s="4"/>
    </row>
    <row r="79" spans="1:14" ht="15">
      <c r="A79" s="4"/>
      <c r="B79" s="85"/>
      <c r="C79" s="3"/>
      <c r="D79" s="4"/>
      <c r="E79" s="4"/>
      <c r="F79" s="5"/>
      <c r="G79" s="4"/>
      <c r="H79" s="4"/>
      <c r="I79" s="4"/>
      <c r="J79" s="4"/>
      <c r="K79" s="4"/>
      <c r="L79" s="4"/>
      <c r="M79" s="4"/>
      <c r="N79" s="4"/>
    </row>
    <row r="80" spans="1:14" ht="15">
      <c r="A80" s="4"/>
      <c r="B80" s="10" t="s">
        <v>77</v>
      </c>
      <c r="C80" s="3"/>
      <c r="D80" s="44">
        <f>D59</f>
        <v>0</v>
      </c>
      <c r="E80" s="4" t="s">
        <v>14</v>
      </c>
      <c r="F80" s="5"/>
      <c r="G80" s="4"/>
      <c r="H80" s="4"/>
      <c r="I80" s="4"/>
      <c r="J80" s="4"/>
      <c r="K80" s="4"/>
      <c r="L80" s="4"/>
      <c r="M80" s="4"/>
      <c r="N80" s="4"/>
    </row>
    <row r="81" spans="1:14" ht="15">
      <c r="A81" s="4"/>
      <c r="B81" s="15"/>
      <c r="C81" s="3"/>
      <c r="D81" s="4"/>
      <c r="E81" s="4"/>
      <c r="F81" s="5"/>
      <c r="G81" s="4"/>
      <c r="H81" s="4"/>
      <c r="I81" s="4"/>
      <c r="J81" s="4"/>
      <c r="K81" s="4"/>
      <c r="L81" s="4"/>
      <c r="M81" s="4"/>
      <c r="N81" s="4"/>
    </row>
    <row r="82" spans="1:14" ht="15">
      <c r="A82" s="4"/>
      <c r="B82" s="10" t="s">
        <v>71</v>
      </c>
      <c r="C82" s="3"/>
      <c r="D82" s="44">
        <f>D72</f>
        <v>0</v>
      </c>
      <c r="E82" s="4" t="s">
        <v>14</v>
      </c>
      <c r="F82" s="5"/>
      <c r="G82" s="4"/>
      <c r="H82" s="4"/>
      <c r="I82" s="4"/>
      <c r="J82" s="4"/>
      <c r="K82" s="4"/>
      <c r="L82" s="4"/>
      <c r="M82" s="4"/>
      <c r="N82" s="4"/>
    </row>
    <row r="83" spans="1:14" ht="15">
      <c r="A83" s="4"/>
      <c r="B83" s="15"/>
      <c r="C83" s="3"/>
      <c r="D83" s="4"/>
      <c r="E83" s="4"/>
      <c r="F83" s="5"/>
      <c r="G83" s="4"/>
      <c r="H83" s="4"/>
      <c r="I83" s="4"/>
      <c r="J83" s="4"/>
      <c r="K83" s="4"/>
      <c r="L83" s="4"/>
      <c r="M83" s="4"/>
      <c r="N83" s="4"/>
    </row>
    <row r="84" spans="1:14" ht="15" thickBot="1">
      <c r="A84" s="4"/>
      <c r="B84" s="10" t="s">
        <v>78</v>
      </c>
      <c r="C84" s="3"/>
      <c r="D84" s="46">
        <f>(D80-D82)</f>
        <v>0</v>
      </c>
      <c r="E84" s="4" t="s">
        <v>14</v>
      </c>
      <c r="F84" s="5"/>
      <c r="G84" s="4"/>
      <c r="H84" s="4"/>
      <c r="I84" s="4"/>
      <c r="J84" s="4"/>
      <c r="K84" s="4"/>
      <c r="L84" s="4"/>
      <c r="M84" s="4"/>
      <c r="N84" s="4"/>
    </row>
    <row r="85" spans="1:14" ht="15" thickTop="1">
      <c r="A85" s="4"/>
      <c r="B85" s="10"/>
      <c r="C85" s="3"/>
      <c r="D85" s="74"/>
      <c r="E85" s="4"/>
      <c r="F85" s="5"/>
      <c r="G85" s="4"/>
      <c r="H85" s="4"/>
      <c r="I85" s="4"/>
      <c r="J85" s="4"/>
      <c r="K85" s="4"/>
      <c r="L85" s="4"/>
      <c r="M85" s="4"/>
      <c r="N85" s="4"/>
    </row>
    <row r="86" spans="1:14" ht="15">
      <c r="A86" s="4"/>
      <c r="B86" s="31" t="s">
        <v>79</v>
      </c>
      <c r="C86" s="3"/>
      <c r="D86" s="44">
        <f>(D6/100*D10)</f>
        <v>0</v>
      </c>
      <c r="E86" s="4" t="s">
        <v>14</v>
      </c>
      <c r="F86" s="5"/>
      <c r="G86" s="106" t="s">
        <v>52</v>
      </c>
      <c r="H86" s="4"/>
      <c r="I86" s="4"/>
      <c r="J86" s="106"/>
      <c r="K86" s="4"/>
      <c r="L86" s="4"/>
      <c r="M86" s="4"/>
      <c r="N86" s="4"/>
    </row>
    <row r="87" spans="1:14" ht="15">
      <c r="A87" s="4"/>
      <c r="B87" s="48"/>
      <c r="C87" s="33"/>
      <c r="D87" s="34"/>
      <c r="E87" s="34"/>
      <c r="F87" s="32"/>
      <c r="G87" s="4"/>
      <c r="H87" s="4"/>
      <c r="I87" s="4"/>
      <c r="J87" s="4"/>
      <c r="K87" s="4"/>
      <c r="L87" s="4"/>
      <c r="M87" s="4"/>
      <c r="N87" s="4"/>
    </row>
    <row r="88" spans="1:14" ht="30" customHeight="1">
      <c r="A88" s="35"/>
      <c r="B88" s="206" t="s">
        <v>80</v>
      </c>
      <c r="C88" s="37"/>
      <c r="D88" s="38"/>
      <c r="E88" s="38"/>
      <c r="F88" s="39"/>
      <c r="G88" s="239" t="s">
        <v>29</v>
      </c>
      <c r="H88" s="240"/>
      <c r="I88" s="240"/>
      <c r="J88" s="4"/>
      <c r="K88" s="4"/>
      <c r="L88" s="4"/>
      <c r="M88" s="4"/>
      <c r="N88" s="4"/>
    </row>
    <row r="89" spans="1:14" ht="15">
      <c r="A89" s="4"/>
      <c r="B89" s="85"/>
      <c r="C89" s="41"/>
      <c r="D89" s="42"/>
      <c r="E89" s="42"/>
      <c r="F89" s="43"/>
      <c r="G89" s="4"/>
      <c r="H89" s="4"/>
      <c r="I89" s="4"/>
      <c r="J89" s="4"/>
      <c r="K89" s="4"/>
      <c r="L89" s="4"/>
      <c r="M89" s="4"/>
      <c r="N89" s="4"/>
    </row>
    <row r="90" spans="1:14" ht="15">
      <c r="A90" s="4"/>
      <c r="B90" s="10" t="s">
        <v>81</v>
      </c>
      <c r="C90" s="3"/>
      <c r="D90" s="4"/>
      <c r="E90" s="4"/>
      <c r="F90" s="5"/>
      <c r="G90" s="4"/>
      <c r="H90" s="4"/>
      <c r="I90" s="4"/>
      <c r="J90" s="4"/>
      <c r="K90" s="4"/>
      <c r="L90" s="4"/>
      <c r="M90" s="4"/>
      <c r="N90" s="4"/>
    </row>
    <row r="91" spans="1:14" ht="15">
      <c r="A91" s="4"/>
      <c r="B91" s="31" t="s">
        <v>77</v>
      </c>
      <c r="C91" s="3"/>
      <c r="D91" s="44">
        <f>'h-var'!B43</f>
        <v>0</v>
      </c>
      <c r="E91" s="4" t="s">
        <v>14</v>
      </c>
      <c r="F91" s="5"/>
      <c r="G91" s="4"/>
      <c r="H91" s="4"/>
      <c r="I91" s="4"/>
      <c r="J91" s="4"/>
      <c r="K91" s="4"/>
      <c r="L91" s="4"/>
      <c r="M91" s="4"/>
      <c r="N91" s="4"/>
    </row>
    <row r="92" spans="1:14" ht="15">
      <c r="A92" s="4"/>
      <c r="B92" s="31"/>
      <c r="C92" s="3"/>
      <c r="D92" s="4"/>
      <c r="E92" s="4"/>
      <c r="F92" s="5"/>
      <c r="G92" s="4"/>
      <c r="H92" s="4"/>
      <c r="I92" s="4"/>
      <c r="J92" s="4"/>
      <c r="K92" s="4"/>
      <c r="L92" s="4"/>
      <c r="M92" s="4"/>
      <c r="N92" s="4"/>
    </row>
    <row r="93" spans="1:14" ht="15">
      <c r="A93" s="4"/>
      <c r="B93" s="31" t="s">
        <v>71</v>
      </c>
      <c r="C93" s="3"/>
      <c r="D93" s="44">
        <f>D72</f>
        <v>0</v>
      </c>
      <c r="E93" s="4" t="s">
        <v>14</v>
      </c>
      <c r="F93" s="5"/>
      <c r="G93" s="4"/>
      <c r="H93" s="4"/>
      <c r="I93" s="4"/>
      <c r="J93" s="4"/>
      <c r="K93" s="4"/>
      <c r="L93" s="4"/>
      <c r="M93" s="4"/>
      <c r="N93" s="4"/>
    </row>
    <row r="94" spans="1:14" ht="15">
      <c r="A94" s="4"/>
      <c r="B94" s="31"/>
      <c r="C94" s="3"/>
      <c r="D94" s="4"/>
      <c r="E94" s="4"/>
      <c r="F94" s="5"/>
      <c r="G94" s="4"/>
      <c r="H94" s="4"/>
      <c r="I94" s="4"/>
      <c r="J94" s="4"/>
      <c r="K94" s="4"/>
      <c r="L94" s="4"/>
      <c r="M94" s="4"/>
      <c r="N94" s="4"/>
    </row>
    <row r="95" spans="1:14" ht="15" thickBot="1">
      <c r="A95" s="4"/>
      <c r="B95" s="31" t="s">
        <v>78</v>
      </c>
      <c r="C95" s="3"/>
      <c r="D95" s="46">
        <f>(D91-D93)</f>
        <v>0</v>
      </c>
      <c r="E95" s="4" t="s">
        <v>14</v>
      </c>
      <c r="F95" s="5"/>
      <c r="G95" s="4"/>
      <c r="H95" s="4"/>
      <c r="I95" s="4"/>
      <c r="J95" s="4"/>
      <c r="K95" s="4"/>
      <c r="L95" s="4"/>
      <c r="M95" s="4"/>
      <c r="N95" s="4"/>
    </row>
    <row r="96" spans="1:14" ht="15" thickTop="1">
      <c r="A96" s="4"/>
      <c r="B96" s="15"/>
      <c r="C96" s="3"/>
      <c r="D96" s="4"/>
      <c r="E96" s="4"/>
      <c r="F96" s="5"/>
      <c r="G96" s="4"/>
      <c r="H96" s="4"/>
      <c r="I96" s="4"/>
      <c r="J96" s="4"/>
      <c r="K96" s="4"/>
      <c r="L96" s="4"/>
      <c r="M96" s="4"/>
      <c r="N96" s="4"/>
    </row>
    <row r="97" spans="1:14" ht="15">
      <c r="A97" s="4"/>
      <c r="B97" s="10" t="s">
        <v>82</v>
      </c>
      <c r="C97" s="3"/>
      <c r="D97" s="4"/>
      <c r="E97" s="4"/>
      <c r="F97" s="5"/>
      <c r="G97" s="4"/>
      <c r="H97" s="4"/>
      <c r="I97" s="4"/>
      <c r="J97" s="4"/>
      <c r="K97" s="4"/>
      <c r="L97" s="4"/>
      <c r="M97" s="4"/>
      <c r="N97" s="4"/>
    </row>
    <row r="98" spans="1:14" ht="15">
      <c r="A98" s="4"/>
      <c r="B98" s="31" t="s">
        <v>77</v>
      </c>
      <c r="C98" s="3"/>
      <c r="D98" s="44">
        <f>'h-var'!D43</f>
        <v>0</v>
      </c>
      <c r="E98" s="4" t="s">
        <v>14</v>
      </c>
      <c r="F98" s="5"/>
      <c r="G98" s="4"/>
      <c r="H98" s="4"/>
      <c r="I98" s="4"/>
      <c r="J98" s="4"/>
      <c r="K98" s="4"/>
      <c r="L98" s="4"/>
      <c r="M98" s="4"/>
      <c r="N98" s="4"/>
    </row>
    <row r="99" spans="1:14" ht="15">
      <c r="A99" s="4"/>
      <c r="B99" s="31"/>
      <c r="C99" s="3"/>
      <c r="D99" s="4"/>
      <c r="E99" s="4"/>
      <c r="F99" s="5"/>
      <c r="G99" s="4"/>
      <c r="H99" s="4"/>
      <c r="I99" s="4"/>
      <c r="J99" s="4"/>
      <c r="K99" s="4"/>
      <c r="L99" s="4"/>
      <c r="M99" s="4"/>
      <c r="N99" s="4"/>
    </row>
    <row r="100" spans="1:14" ht="15">
      <c r="A100" s="4"/>
      <c r="B100" s="31" t="s">
        <v>71</v>
      </c>
      <c r="C100" s="3"/>
      <c r="D100" s="44">
        <f>D72</f>
        <v>0</v>
      </c>
      <c r="E100" s="4" t="s">
        <v>14</v>
      </c>
      <c r="F100" s="5"/>
      <c r="G100" s="4"/>
      <c r="H100" s="4"/>
      <c r="I100" s="4"/>
      <c r="J100" s="4"/>
      <c r="K100" s="4"/>
      <c r="L100" s="4"/>
      <c r="M100" s="4"/>
      <c r="N100" s="4"/>
    </row>
    <row r="101" spans="1:14" ht="15">
      <c r="A101" s="4"/>
      <c r="B101" s="31"/>
      <c r="C101" s="3"/>
      <c r="D101" s="4"/>
      <c r="E101" s="4"/>
      <c r="F101" s="5"/>
      <c r="G101" s="4"/>
      <c r="H101" s="4"/>
      <c r="I101" s="4"/>
      <c r="J101" s="4"/>
      <c r="K101" s="4"/>
      <c r="L101" s="4"/>
      <c r="M101" s="4"/>
      <c r="N101" s="4"/>
    </row>
    <row r="102" spans="1:14" ht="15" thickBot="1">
      <c r="A102" s="4"/>
      <c r="B102" s="31" t="s">
        <v>78</v>
      </c>
      <c r="C102" s="3"/>
      <c r="D102" s="46">
        <f>(D98-D100)</f>
        <v>0</v>
      </c>
      <c r="E102" s="4" t="s">
        <v>14</v>
      </c>
      <c r="F102" s="5"/>
      <c r="G102" s="4"/>
      <c r="H102" s="4"/>
      <c r="I102" s="4"/>
      <c r="J102" s="4"/>
      <c r="K102" s="4"/>
      <c r="L102" s="4"/>
      <c r="M102" s="4"/>
      <c r="N102" s="4"/>
    </row>
    <row r="103" spans="1:14" ht="15" thickTop="1">
      <c r="A103" s="4"/>
      <c r="B103" s="48"/>
      <c r="C103" s="33"/>
      <c r="D103" s="34"/>
      <c r="E103" s="34"/>
      <c r="F103" s="32"/>
      <c r="G103" s="106" t="s">
        <v>83</v>
      </c>
      <c r="H103" s="4"/>
      <c r="I103" s="4"/>
      <c r="J103" s="4"/>
      <c r="K103" s="4"/>
      <c r="L103" s="4"/>
      <c r="M103" s="4"/>
      <c r="N103" s="4"/>
    </row>
    <row r="104" spans="1:14" ht="15">
      <c r="A104" s="4"/>
      <c r="B104" s="4"/>
      <c r="C104" s="4"/>
      <c r="D104" s="4"/>
      <c r="E104" s="4"/>
      <c r="F104" s="4"/>
      <c r="G104" s="4"/>
      <c r="H104" s="4"/>
      <c r="I104" s="4"/>
      <c r="J104" s="4"/>
      <c r="K104" s="4"/>
      <c r="L104" s="4"/>
      <c r="M104" s="4"/>
      <c r="N104" s="4"/>
    </row>
    <row r="105" spans="1:14" ht="15">
      <c r="A105" s="4"/>
      <c r="B105" s="4"/>
      <c r="C105" s="4"/>
      <c r="D105" s="4"/>
      <c r="E105" s="4"/>
      <c r="F105" s="4"/>
      <c r="G105" s="4"/>
      <c r="H105" s="4"/>
      <c r="I105" s="4"/>
      <c r="J105" s="4"/>
      <c r="K105" s="4"/>
      <c r="L105" s="4"/>
      <c r="M105" s="4"/>
      <c r="N105" s="4"/>
    </row>
    <row r="106" spans="1:14" ht="15">
      <c r="A106" s="4"/>
      <c r="B106" s="4"/>
      <c r="C106" s="4"/>
      <c r="D106" s="4"/>
      <c r="E106" s="4"/>
      <c r="F106" s="4"/>
      <c r="G106" s="4"/>
      <c r="H106" s="4"/>
      <c r="I106" s="4"/>
      <c r="J106" s="4"/>
      <c r="K106" s="4"/>
      <c r="L106" s="4"/>
      <c r="M106" s="4"/>
      <c r="N106" s="4"/>
    </row>
    <row r="107" spans="1:14" ht="15">
      <c r="A107" s="4"/>
      <c r="B107" s="4"/>
      <c r="C107" s="4"/>
      <c r="D107" s="4"/>
      <c r="E107" s="4"/>
      <c r="F107" s="4"/>
      <c r="G107" s="4"/>
      <c r="H107" s="4"/>
      <c r="I107" s="4"/>
      <c r="J107" s="4"/>
      <c r="K107" s="4"/>
      <c r="L107" s="4"/>
      <c r="M107" s="4"/>
      <c r="N107" s="4"/>
    </row>
    <row r="108" spans="1:14" ht="15">
      <c r="A108" s="4"/>
      <c r="B108" s="4"/>
      <c r="C108" s="4"/>
      <c r="D108" s="4"/>
      <c r="E108" s="4"/>
      <c r="F108" s="4"/>
      <c r="G108" s="4"/>
      <c r="H108" s="4"/>
      <c r="I108" s="4"/>
      <c r="J108" s="4"/>
      <c r="K108" s="4"/>
      <c r="L108" s="4"/>
      <c r="M108" s="4"/>
      <c r="N108" s="4"/>
    </row>
    <row r="109" spans="1:14" ht="15">
      <c r="A109" s="4"/>
      <c r="B109" s="4"/>
      <c r="C109" s="4"/>
      <c r="D109" s="4"/>
      <c r="E109" s="4"/>
      <c r="F109" s="4"/>
      <c r="G109" s="4"/>
      <c r="H109" s="4"/>
      <c r="I109" s="4"/>
      <c r="J109" s="4"/>
      <c r="K109" s="4"/>
      <c r="L109" s="4"/>
      <c r="M109" s="4"/>
      <c r="N109" s="4"/>
    </row>
    <row r="110" spans="1:14" ht="15">
      <c r="A110" s="4"/>
      <c r="B110" s="4"/>
      <c r="C110" s="4"/>
      <c r="D110" s="4"/>
      <c r="E110" s="4"/>
      <c r="F110" s="4"/>
      <c r="G110" s="4"/>
      <c r="H110" s="4"/>
      <c r="I110" s="4"/>
      <c r="J110" s="4"/>
      <c r="K110" s="4"/>
      <c r="L110" s="4"/>
      <c r="M110" s="4"/>
      <c r="N110" s="4"/>
    </row>
    <row r="111" spans="1:14" ht="15">
      <c r="A111" s="4"/>
      <c r="B111" s="4"/>
      <c r="C111" s="4"/>
      <c r="D111" s="4"/>
      <c r="E111" s="4"/>
      <c r="F111" s="4"/>
      <c r="G111" s="4"/>
      <c r="H111" s="4"/>
      <c r="I111" s="4"/>
      <c r="J111" s="4"/>
      <c r="K111" s="4"/>
      <c r="L111" s="4"/>
      <c r="M111" s="4"/>
      <c r="N111" s="4"/>
    </row>
    <row r="112" spans="1:14" ht="15">
      <c r="A112" s="4"/>
      <c r="B112" s="4"/>
      <c r="C112" s="4"/>
      <c r="D112" s="4"/>
      <c r="E112" s="4"/>
      <c r="F112" s="4"/>
      <c r="G112" s="4"/>
      <c r="H112" s="4"/>
      <c r="I112" s="4"/>
      <c r="J112" s="4"/>
      <c r="K112" s="4"/>
      <c r="L112" s="4"/>
      <c r="M112" s="4"/>
      <c r="N112" s="4"/>
    </row>
    <row r="113" spans="1:14" ht="15">
      <c r="A113" s="4"/>
      <c r="B113" s="4"/>
      <c r="C113" s="4"/>
      <c r="D113" s="4"/>
      <c r="E113" s="4"/>
      <c r="F113" s="4"/>
      <c r="G113" s="4"/>
      <c r="H113" s="4"/>
      <c r="I113" s="4"/>
      <c r="J113" s="4"/>
      <c r="K113" s="4"/>
      <c r="L113" s="4"/>
      <c r="M113" s="4"/>
      <c r="N113" s="4"/>
    </row>
    <row r="114" spans="1:14" ht="15">
      <c r="A114" s="4"/>
      <c r="B114" s="4"/>
      <c r="C114" s="4"/>
      <c r="D114" s="4"/>
      <c r="E114" s="4"/>
      <c r="F114" s="4"/>
      <c r="G114" s="4"/>
      <c r="H114" s="4"/>
      <c r="I114" s="4"/>
      <c r="J114" s="4"/>
      <c r="K114" s="4"/>
      <c r="L114" s="4"/>
      <c r="M114" s="4"/>
      <c r="N114" s="4"/>
    </row>
    <row r="115" spans="1:14" ht="15">
      <c r="A115" s="4"/>
      <c r="B115" s="4"/>
      <c r="C115" s="4"/>
      <c r="D115" s="4"/>
      <c r="E115" s="4"/>
      <c r="F115" s="4"/>
      <c r="G115" s="4"/>
      <c r="H115" s="4"/>
      <c r="I115" s="4"/>
      <c r="J115" s="4"/>
      <c r="K115" s="4"/>
      <c r="L115" s="4"/>
      <c r="M115" s="4"/>
      <c r="N115" s="4"/>
    </row>
    <row r="116" spans="1:14" ht="15">
      <c r="A116" s="4"/>
      <c r="B116" s="4"/>
      <c r="C116" s="4"/>
      <c r="D116" s="4"/>
      <c r="E116" s="4"/>
      <c r="F116" s="4"/>
      <c r="G116" s="4"/>
      <c r="H116" s="4"/>
      <c r="I116" s="4"/>
      <c r="J116" s="4"/>
      <c r="K116" s="4"/>
      <c r="L116" s="4"/>
      <c r="M116" s="4"/>
      <c r="N116" s="4"/>
    </row>
    <row r="117" spans="1:14" ht="15">
      <c r="A117" s="4"/>
      <c r="B117" s="4"/>
      <c r="C117" s="4"/>
      <c r="D117" s="4"/>
      <c r="E117" s="4"/>
      <c r="F117" s="4"/>
      <c r="G117" s="4"/>
      <c r="H117" s="4"/>
      <c r="I117" s="4"/>
      <c r="J117" s="4"/>
      <c r="K117" s="4"/>
      <c r="L117" s="4"/>
      <c r="M117" s="4"/>
      <c r="N117" s="4"/>
    </row>
    <row r="118" spans="1:14" ht="15">
      <c r="A118" s="4"/>
      <c r="B118" s="4"/>
      <c r="C118" s="4"/>
      <c r="D118" s="4"/>
      <c r="E118" s="4"/>
      <c r="F118" s="4"/>
      <c r="G118" s="4"/>
      <c r="H118" s="4"/>
      <c r="I118" s="4"/>
      <c r="J118" s="4"/>
      <c r="K118" s="4"/>
      <c r="L118" s="4"/>
      <c r="M118" s="4"/>
      <c r="N118" s="4"/>
    </row>
    <row r="119" spans="1:14" ht="15">
      <c r="A119" s="4"/>
      <c r="B119" s="4"/>
      <c r="C119" s="4"/>
      <c r="D119" s="4"/>
      <c r="E119" s="4"/>
      <c r="F119" s="4"/>
      <c r="G119" s="4"/>
      <c r="H119" s="4"/>
      <c r="I119" s="4"/>
      <c r="J119" s="4"/>
      <c r="K119" s="4"/>
      <c r="L119" s="4"/>
      <c r="M119" s="4"/>
      <c r="N119" s="4"/>
    </row>
    <row r="120" spans="1:14" ht="15">
      <c r="A120" s="4"/>
      <c r="B120" s="4"/>
      <c r="C120" s="4"/>
      <c r="D120" s="4"/>
      <c r="E120" s="4"/>
      <c r="F120" s="4"/>
      <c r="G120" s="4"/>
      <c r="H120" s="4"/>
      <c r="I120" s="4"/>
      <c r="J120" s="4"/>
      <c r="K120" s="4"/>
      <c r="L120" s="4"/>
      <c r="M120" s="4"/>
      <c r="N120" s="4"/>
    </row>
    <row r="121" spans="1:14" ht="15">
      <c r="A121" s="4"/>
      <c r="B121" s="4"/>
      <c r="C121" s="4"/>
      <c r="D121" s="4"/>
      <c r="E121" s="4"/>
      <c r="F121" s="4"/>
      <c r="G121" s="4"/>
      <c r="H121" s="4"/>
      <c r="I121" s="4"/>
      <c r="J121" s="4"/>
      <c r="K121" s="4"/>
      <c r="L121" s="4"/>
      <c r="M121" s="4"/>
      <c r="N121" s="4"/>
    </row>
    <row r="122" spans="1:14" ht="15">
      <c r="A122" s="4"/>
      <c r="B122" s="4"/>
      <c r="C122" s="4"/>
      <c r="D122" s="4"/>
      <c r="E122" s="4"/>
      <c r="F122" s="4"/>
      <c r="G122" s="4"/>
      <c r="H122" s="4"/>
      <c r="I122" s="4"/>
      <c r="J122" s="4"/>
      <c r="K122" s="4"/>
      <c r="L122" s="4"/>
      <c r="M122" s="4"/>
      <c r="N122" s="4"/>
    </row>
    <row r="123" spans="1:14" ht="15">
      <c r="A123" s="4"/>
      <c r="B123" s="4"/>
      <c r="C123" s="4"/>
      <c r="D123" s="4"/>
      <c r="E123" s="4"/>
      <c r="F123" s="4"/>
      <c r="G123" s="4"/>
      <c r="H123" s="4"/>
      <c r="I123" s="4"/>
      <c r="J123" s="4"/>
      <c r="K123" s="4"/>
      <c r="L123" s="4"/>
      <c r="M123" s="4"/>
      <c r="N123" s="4"/>
    </row>
    <row r="124" spans="1:14" ht="15">
      <c r="A124" s="4"/>
      <c r="B124" s="4"/>
      <c r="C124" s="4"/>
      <c r="D124" s="4"/>
      <c r="E124" s="4"/>
      <c r="F124" s="4"/>
      <c r="G124" s="4"/>
      <c r="H124" s="4"/>
      <c r="I124" s="4"/>
      <c r="J124" s="4"/>
      <c r="K124" s="4"/>
      <c r="L124" s="4"/>
      <c r="M124" s="4"/>
      <c r="N124" s="4"/>
    </row>
    <row r="125" spans="1:14" ht="15">
      <c r="A125" s="4"/>
      <c r="B125" s="4"/>
      <c r="C125" s="4"/>
      <c r="D125" s="4"/>
      <c r="E125" s="4"/>
      <c r="F125" s="4"/>
      <c r="G125" s="4"/>
      <c r="H125" s="4"/>
      <c r="I125" s="4"/>
      <c r="J125" s="4"/>
      <c r="K125" s="4"/>
      <c r="L125" s="4"/>
      <c r="M125" s="4"/>
      <c r="N125" s="4"/>
    </row>
    <row r="126" spans="1:14" ht="15">
      <c r="A126" s="4"/>
      <c r="B126" s="4"/>
      <c r="C126" s="4"/>
      <c r="D126" s="4"/>
      <c r="E126" s="4"/>
      <c r="F126" s="4"/>
      <c r="G126" s="4"/>
      <c r="H126" s="4"/>
      <c r="I126" s="4"/>
      <c r="J126" s="4"/>
      <c r="K126" s="4"/>
      <c r="L126" s="4"/>
      <c r="M126" s="4"/>
      <c r="N126" s="4"/>
    </row>
    <row r="127" spans="1:14" ht="15">
      <c r="A127" s="4"/>
      <c r="B127" s="4"/>
      <c r="C127" s="4"/>
      <c r="D127" s="4"/>
      <c r="E127" s="4"/>
      <c r="F127" s="4"/>
      <c r="G127" s="4"/>
      <c r="H127" s="4"/>
      <c r="I127" s="4"/>
      <c r="J127" s="4"/>
      <c r="K127" s="4"/>
      <c r="L127" s="4"/>
      <c r="M127" s="4"/>
      <c r="N127" s="4"/>
    </row>
    <row r="128" spans="1:14" ht="15">
      <c r="A128" s="4"/>
      <c r="B128" s="4"/>
      <c r="C128" s="4"/>
      <c r="D128" s="4"/>
      <c r="E128" s="4"/>
      <c r="F128" s="4"/>
      <c r="G128" s="4"/>
      <c r="H128" s="4"/>
      <c r="I128" s="4"/>
      <c r="J128" s="4"/>
      <c r="K128" s="4"/>
      <c r="L128" s="4"/>
      <c r="M128" s="4"/>
      <c r="N128" s="4"/>
    </row>
    <row r="129" spans="1:14" ht="15">
      <c r="A129" s="4"/>
      <c r="B129" s="4"/>
      <c r="C129" s="4"/>
      <c r="D129" s="4"/>
      <c r="E129" s="4"/>
      <c r="F129" s="4"/>
      <c r="G129" s="4"/>
      <c r="H129" s="4"/>
      <c r="I129" s="4"/>
      <c r="J129" s="4"/>
      <c r="K129" s="4"/>
      <c r="L129" s="4"/>
      <c r="M129" s="4"/>
      <c r="N129" s="4"/>
    </row>
  </sheetData>
  <sheetProtection algorithmName="SHA-512" hashValue="HZoY9tTAksuxeb5KcioUwh3ALqEkDnijZHmlz7kk9Fyz/fKqpUMmam3SjhN8S00L0EUtQEGVGo14baGPjA0i6A==" saltValue="FdiQ49kRlGM4i9WtPsOUDA==" spinCount="100000" sheet="1" objects="1" scenarios="1"/>
  <mergeCells count="5">
    <mergeCell ref="G1:I1"/>
    <mergeCell ref="C2:F2"/>
    <mergeCell ref="J2:L2"/>
    <mergeCell ref="C38:F38"/>
    <mergeCell ref="G88:I88"/>
  </mergeCells>
  <hyperlinks>
    <hyperlink ref="G21" location="'h-løn-time'!A1" display="Vejledning"/>
    <hyperlink ref="G1:I1" location="'h-vejled'!A1" display="Generel vejledning"/>
    <hyperlink ref="G23" location="'h-løn-funk'!A1" display="Vejledning"/>
    <hyperlink ref="G26" location="'h-g-produk'!A1" display="Vejledning"/>
    <hyperlink ref="G27" location="'h-spildd'!A1" display="Vejledning"/>
    <hyperlink ref="G28" location="'h-ant-gdage'!A1" display="Vejledning"/>
    <hyperlink ref="G30" location="'h-ant-timer'!A1" display="Vejledning"/>
    <hyperlink ref="G32" location="'h-omk-mate'!A1" display="Vejledning"/>
    <hyperlink ref="G34" location="'h-omk-udtør'!A1" display="Vejledning"/>
    <hyperlink ref="G42" location="'h-g-produk2'!A1" display="Beregningsdetaljer"/>
    <hyperlink ref="G47" location="'h-omk-gdage'!A1" display="Beregningsdetaljer"/>
    <hyperlink ref="G53" location="'h-omk-drift'!A1" display="Beregningsdetaljer"/>
    <hyperlink ref="G55" location="'h-omk-løn'!A1" display="Vejledning"/>
    <hyperlink ref="G43" location="'h-spildd2'!A1" display="Beregningsdetaljer"/>
    <hyperlink ref="G44" location="'h-dag-vin'!A1" display="Beregningsdetaljer"/>
    <hyperlink ref="G86" location="'h-afsat'!A1" display="Beregningsdetaljer"/>
    <hyperlink ref="G57" location="'h-uforud'!A1" display="Vejledning"/>
    <hyperlink ref="G16" location="'h-merleje'!A1" display="Vejledning"/>
    <hyperlink ref="G36" location="'h-omk-total'!A1" display="Vejledning"/>
    <hyperlink ref="J1" location="forside!A1" display="Til forside"/>
    <hyperlink ref="G88:I88" location="'h-var'!A1" display="Vejledning"/>
    <hyperlink ref="G103" location="'ho-model'!A1" display="Til top af siden"/>
  </hyperlinks>
  <printOptions/>
  <pageMargins left="0.7" right="0.7" top="0.75" bottom="0.75" header="0.3" footer="0.3"/>
  <pageSetup fitToHeight="0" fitToWidth="1" horizontalDpi="600" verticalDpi="600" orientation="portrait" paperSize="9" scale="64" r:id="rId3"/>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ED70-4866-4199-A80D-B713C02A832A}">
  <dimension ref="A1:AI133"/>
  <sheetViews>
    <sheetView workbookViewId="0" topLeftCell="A1">
      <selection activeCell="L17" sqref="L17:M17"/>
    </sheetView>
  </sheetViews>
  <sheetFormatPr defaultColWidth="9.140625" defaultRowHeight="15"/>
  <cols>
    <col min="1" max="1" width="63.7109375" style="0" customWidth="1"/>
    <col min="2" max="4" width="10.7109375" style="0" customWidth="1"/>
    <col min="5" max="11" width="1.7109375" style="0" customWidth="1"/>
    <col min="12" max="13" width="15.7109375" style="0" customWidth="1"/>
  </cols>
  <sheetData>
    <row r="1" spans="1:35" ht="15">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row>
    <row r="2" spans="1:35" ht="15">
      <c r="A2" s="158"/>
      <c r="B2" s="158"/>
      <c r="C2" s="158"/>
      <c r="D2" s="158"/>
      <c r="E2" s="158"/>
      <c r="F2" s="158"/>
      <c r="G2" s="158"/>
      <c r="H2" s="158"/>
      <c r="I2" s="158"/>
      <c r="J2" s="158"/>
      <c r="K2" s="158"/>
      <c r="L2" s="160" t="s">
        <v>195</v>
      </c>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35" ht="15">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row>
    <row r="4" spans="1:35" ht="15">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row>
    <row r="5" spans="1:35" ht="1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row>
    <row r="6" spans="1:35" ht="1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row>
    <row r="7" spans="1:35" ht="1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row>
    <row r="8" spans="1:35" ht="15">
      <c r="A8" s="158"/>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row>
    <row r="9" spans="1:35" ht="15">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row>
    <row r="10" spans="1:35" ht="15">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row>
    <row r="11" spans="1:35" ht="15">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row>
    <row r="12" spans="1:35" ht="15">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row>
    <row r="13" spans="1:35" ht="15">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row>
    <row r="14" spans="1:35" ht="1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row>
    <row r="15" spans="1:35" ht="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row>
    <row r="16" spans="1:35" ht="15">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row>
    <row r="17" spans="1:35" ht="15">
      <c r="A17" s="158"/>
      <c r="B17" s="158"/>
      <c r="C17" s="158"/>
      <c r="D17" s="158"/>
      <c r="E17" s="158"/>
      <c r="F17" s="158"/>
      <c r="G17" s="158"/>
      <c r="H17" s="158"/>
      <c r="I17" s="158"/>
      <c r="J17" s="158"/>
      <c r="K17" s="158"/>
      <c r="L17" s="255" t="s">
        <v>195</v>
      </c>
      <c r="M17" s="267"/>
      <c r="N17" s="158"/>
      <c r="O17" s="158"/>
      <c r="P17" s="158"/>
      <c r="Q17" s="158"/>
      <c r="R17" s="158"/>
      <c r="S17" s="158"/>
      <c r="T17" s="158"/>
      <c r="U17" s="158"/>
      <c r="V17" s="158"/>
      <c r="W17" s="158"/>
      <c r="X17" s="158"/>
      <c r="Y17" s="158"/>
      <c r="Z17" s="158"/>
      <c r="AA17" s="158"/>
      <c r="AB17" s="158"/>
      <c r="AC17" s="158"/>
      <c r="AD17" s="158"/>
      <c r="AE17" s="158"/>
      <c r="AF17" s="158"/>
      <c r="AG17" s="158"/>
      <c r="AH17" s="158"/>
      <c r="AI17" s="158"/>
    </row>
    <row r="18" spans="1:35" ht="15">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row>
    <row r="19" spans="1:35" ht="1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row>
    <row r="20" spans="1:35" ht="15">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row>
    <row r="21" spans="1:35" ht="15">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row>
    <row r="22" spans="1:35" ht="15">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row>
    <row r="23" spans="1:35" ht="15">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row>
    <row r="24" spans="1:35" ht="15">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row>
    <row r="25" spans="1:35" ht="15">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row>
    <row r="26" spans="1:35" ht="15">
      <c r="A26" s="158"/>
      <c r="B26" s="158"/>
      <c r="C26" s="158"/>
      <c r="D26" s="158"/>
      <c r="E26" s="158"/>
      <c r="F26" s="158"/>
      <c r="G26" s="158"/>
      <c r="H26" s="158"/>
      <c r="I26" s="158"/>
      <c r="J26" s="158"/>
      <c r="K26" s="158"/>
      <c r="L26" s="4"/>
      <c r="M26" s="4"/>
      <c r="N26" s="158"/>
      <c r="O26" s="158"/>
      <c r="P26" s="158"/>
      <c r="Q26" s="158"/>
      <c r="R26" s="158"/>
      <c r="S26" s="158"/>
      <c r="T26" s="158"/>
      <c r="U26" s="158"/>
      <c r="V26" s="158"/>
      <c r="W26" s="158"/>
      <c r="X26" s="158"/>
      <c r="Y26" s="158"/>
      <c r="Z26" s="158"/>
      <c r="AA26" s="158"/>
      <c r="AB26" s="158"/>
      <c r="AC26" s="158"/>
      <c r="AD26" s="158"/>
      <c r="AE26" s="158"/>
      <c r="AF26" s="158"/>
      <c r="AG26" s="158"/>
      <c r="AH26" s="158"/>
      <c r="AI26" s="158"/>
    </row>
    <row r="27" spans="1:35" ht="1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row>
    <row r="28" spans="1:35" ht="1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row>
    <row r="29" spans="1:35" ht="1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row>
    <row r="30" spans="1:35" ht="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row>
    <row r="31" spans="1:35" ht="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row>
    <row r="32" spans="1:35" ht="1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row>
    <row r="33" spans="1:35" ht="1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row>
    <row r="34" spans="1:35" ht="1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row>
    <row r="35" spans="1:35" ht="1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row>
    <row r="36" spans="1:35" ht="1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row>
    <row r="37" spans="1:35" ht="1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row>
    <row r="38" spans="1:35" ht="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row>
    <row r="39" spans="1:35" ht="1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row>
    <row r="40" spans="1:35" ht="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row>
    <row r="41" spans="1:35" ht="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row>
    <row r="42" spans="1:35" ht="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row>
    <row r="43" spans="1:35" ht="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row>
    <row r="44" spans="1:35" ht="15">
      <c r="A44" s="158"/>
      <c r="B44" s="158"/>
      <c r="C44" s="158"/>
      <c r="D44" s="158"/>
      <c r="E44" s="158"/>
      <c r="F44" s="158"/>
      <c r="G44" s="158"/>
      <c r="H44" s="158"/>
      <c r="I44" s="158"/>
      <c r="J44" s="158"/>
      <c r="K44" s="158"/>
      <c r="L44" s="160"/>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row>
    <row r="45" spans="1:35" ht="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row>
    <row r="46" spans="1:35" ht="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row>
    <row r="47" spans="1:35" ht="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row>
    <row r="48" spans="1:35" ht="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row>
    <row r="49" spans="1:35" ht="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row>
    <row r="50" spans="1:35" ht="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row>
    <row r="51" spans="1:35" ht="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row>
    <row r="52" spans="1:35" ht="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row>
    <row r="53" spans="1:35" ht="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row>
    <row r="54" spans="1:35" ht="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row>
    <row r="55" spans="1:35" ht="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row>
    <row r="56" spans="1:35" ht="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row>
    <row r="57" spans="1:35" ht="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row>
    <row r="58" spans="1:35" ht="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row>
    <row r="59" spans="1:35" ht="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row>
    <row r="60" spans="1:35" ht="1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row>
    <row r="103" spans="1:4" ht="15">
      <c r="A103" s="66"/>
      <c r="B103" s="50"/>
      <c r="C103" s="50"/>
      <c r="D103" s="50"/>
    </row>
    <row r="104" spans="2:4" ht="15">
      <c r="B104" s="44"/>
      <c r="C104" s="44"/>
      <c r="D104" s="44"/>
    </row>
    <row r="105" spans="2:4" ht="15">
      <c r="B105" s="44"/>
      <c r="C105" s="44"/>
      <c r="D105" s="44"/>
    </row>
    <row r="106" spans="2:4" ht="15">
      <c r="B106" s="44"/>
      <c r="C106" s="44"/>
      <c r="D106" s="44"/>
    </row>
    <row r="107" spans="1:4" ht="15">
      <c r="A107" s="99"/>
      <c r="B107" s="44"/>
      <c r="C107" s="44"/>
      <c r="D107" s="44"/>
    </row>
    <row r="108" spans="1:4" ht="15">
      <c r="A108" s="66"/>
      <c r="B108" s="44"/>
      <c r="C108" s="44"/>
      <c r="D108" s="44"/>
    </row>
    <row r="109" spans="1:4" ht="15">
      <c r="A109" s="100"/>
      <c r="B109" s="44"/>
      <c r="C109" s="44"/>
      <c r="D109" s="44"/>
    </row>
    <row r="110" spans="1:4" ht="15">
      <c r="A110" s="66"/>
      <c r="B110" s="44"/>
      <c r="C110" s="44"/>
      <c r="D110" s="44"/>
    </row>
    <row r="111" spans="1:4" ht="15">
      <c r="A111" s="102"/>
      <c r="B111" s="44"/>
      <c r="C111" s="44"/>
      <c r="D111" s="44"/>
    </row>
    <row r="113" ht="15">
      <c r="L113" s="156"/>
    </row>
    <row r="115" spans="1:4" ht="15">
      <c r="A115" s="66"/>
      <c r="B115" s="50"/>
      <c r="C115" s="50"/>
      <c r="D115" s="50"/>
    </row>
    <row r="116" spans="2:4" ht="15">
      <c r="B116" s="44"/>
      <c r="C116" s="44"/>
      <c r="D116" s="44"/>
    </row>
    <row r="117" spans="2:4" ht="15">
      <c r="B117" s="44"/>
      <c r="C117" s="44"/>
      <c r="D117" s="44"/>
    </row>
    <row r="118" spans="2:4" ht="15">
      <c r="B118" s="51"/>
      <c r="C118" s="51"/>
      <c r="D118" s="51"/>
    </row>
    <row r="119" spans="1:4" ht="15">
      <c r="A119" s="66"/>
      <c r="B119" s="44"/>
      <c r="C119" s="44"/>
      <c r="D119" s="44"/>
    </row>
    <row r="120" ht="15">
      <c r="A120" s="62"/>
    </row>
    <row r="121" spans="1:4" ht="15">
      <c r="A121" s="66"/>
      <c r="B121" s="44"/>
      <c r="C121" s="44"/>
      <c r="D121" s="44"/>
    </row>
    <row r="123" spans="1:4" ht="15">
      <c r="A123" s="100"/>
      <c r="B123" s="44"/>
      <c r="C123" s="44"/>
      <c r="D123" s="44"/>
    </row>
    <row r="125" spans="1:4" ht="15">
      <c r="A125" s="66"/>
      <c r="B125" s="44"/>
      <c r="C125" s="44"/>
      <c r="D125" s="44"/>
    </row>
    <row r="127" spans="1:4" ht="15">
      <c r="A127" s="66"/>
      <c r="B127" s="51"/>
      <c r="C127" s="51"/>
      <c r="D127" s="51"/>
    </row>
    <row r="128" ht="15">
      <c r="A128" s="62"/>
    </row>
    <row r="129" spans="1:4" ht="15">
      <c r="A129" s="66"/>
      <c r="B129" s="51"/>
      <c r="C129" s="51"/>
      <c r="D129" s="51"/>
    </row>
    <row r="130" ht="15">
      <c r="A130" s="62"/>
    </row>
    <row r="131" spans="1:4" ht="15">
      <c r="A131" s="66"/>
      <c r="B131" s="44"/>
      <c r="C131" s="44"/>
      <c r="D131" s="44"/>
    </row>
    <row r="132" ht="15">
      <c r="A132" s="62"/>
    </row>
    <row r="133" spans="1:7" ht="15">
      <c r="A133" s="62"/>
      <c r="B133" s="44"/>
      <c r="C133" s="44"/>
      <c r="D133" s="44"/>
      <c r="G133" s="156"/>
    </row>
  </sheetData>
  <sheetProtection algorithmName="SHA-512" hashValue="JWnzEwZmOkFrkJkLC0LRHtyzoDfCOQKliZgr/SE4BVizDuHfC+Am4LMDWHfB2oRozZ7nSg/k0Zt4s0/UKt+hzg==" saltValue="6fm6iT2e2T5ahB7s9buywQ==" spinCount="100000" sheet="1" objects="1" scenarios="1"/>
  <mergeCells count="1">
    <mergeCell ref="L17:M17"/>
  </mergeCells>
  <hyperlinks>
    <hyperlink ref="L2" location="Hovedmodel!A1" display="Tilbage til hovedmodel"/>
    <hyperlink ref="L17" location="Hovedmodel!A1" display="Tilbage til hovedmodel"/>
    <hyperlink ref="L17:M17" location="'ho-model'!A1" display="Tilbage til hovedmode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5024D-64BE-4BFB-95D0-3BC446FFDA73}">
  <dimension ref="A1:AY37"/>
  <sheetViews>
    <sheetView workbookViewId="0" topLeftCell="A1">
      <selection activeCell="F7" sqref="F7"/>
    </sheetView>
  </sheetViews>
  <sheetFormatPr defaultColWidth="9.140625" defaultRowHeight="15"/>
  <cols>
    <col min="6" max="6" width="20.7109375" style="0" customWidth="1"/>
  </cols>
  <sheetData>
    <row r="1" spans="1:5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ht="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ht="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ht="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ht="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15">
      <c r="A7" s="4"/>
      <c r="B7" s="4"/>
      <c r="C7" s="4"/>
      <c r="D7" s="4"/>
      <c r="E7" s="4"/>
      <c r="F7" s="106" t="s">
        <v>195</v>
      </c>
      <c r="G7" s="4"/>
      <c r="H7" s="4"/>
      <c r="I7" s="4"/>
      <c r="J7" s="4"/>
      <c r="K7" s="4"/>
      <c r="L7" s="4"/>
      <c r="M7" s="4"/>
      <c r="N7" s="4"/>
      <c r="O7" s="4"/>
      <c r="P7" s="4"/>
      <c r="Q7" s="4"/>
      <c r="R7" s="4"/>
      <c r="S7" s="4"/>
      <c r="T7" s="4"/>
      <c r="U7" s="4"/>
      <c r="V7" s="4"/>
      <c r="W7" s="4"/>
      <c r="X7" s="4"/>
      <c r="Y7" s="4"/>
      <c r="Z7" s="4"/>
      <c r="AA7" s="4"/>
      <c r="AB7" s="4"/>
      <c r="AC7" s="4"/>
      <c r="AD7" s="4"/>
      <c r="AE7" s="106" t="s">
        <v>196</v>
      </c>
      <c r="AF7" s="4"/>
      <c r="AG7" s="4"/>
      <c r="AH7" s="4"/>
      <c r="AI7" s="4"/>
      <c r="AJ7" s="4"/>
      <c r="AK7" s="4"/>
      <c r="AL7" s="4"/>
      <c r="AM7" s="4"/>
      <c r="AN7" s="4"/>
      <c r="AO7" s="4"/>
      <c r="AP7" s="4"/>
      <c r="AQ7" s="4"/>
      <c r="AR7" s="4"/>
      <c r="AS7" s="4"/>
      <c r="AT7" s="4"/>
      <c r="AU7" s="4"/>
      <c r="AV7" s="4"/>
      <c r="AW7" s="4"/>
      <c r="AX7" s="4"/>
      <c r="AY7" s="4"/>
    </row>
    <row r="8" spans="1:51" ht="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1:51" ht="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ht="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ht="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ht="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ht="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1:51" ht="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ht="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ht="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ht="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51" ht="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ht="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ht="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1:51" ht="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1:51" ht="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ht="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1:51"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1:51"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row>
    <row r="28" spans="1:51"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1"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row>
    <row r="30" spans="1:51"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1:51"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1:51"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1:51"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row>
    <row r="34" spans="1:51"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1:51"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37" spans="1:51"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row>
  </sheetData>
  <sheetProtection algorithmName="SHA-512" hashValue="91yzGre+CoTOZ6SWmvhI0HD1Y9/T4T58O36n3rAOUOsb64I7DvjAxEz2DQf0yxaXEbo/qQxpXtLr97z9d/U4ZQ==" saltValue="taRVqDGK2U9NUPYcE3NGpQ==" spinCount="100000" sheet="1" objects="1" scenarios="1"/>
  <hyperlinks>
    <hyperlink ref="F7" location="'ho-model'!D16" display="Tilbage til hovedmodel"/>
    <hyperlink ref="AE7" location="Hjælpemodel!D16" display="Tilbage til indtastning"/>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0698-9AC4-4F2F-BD2D-E7EACF142D5F}">
  <dimension ref="A1:Z74"/>
  <sheetViews>
    <sheetView workbookViewId="0" topLeftCell="A1">
      <selection activeCell="H15" sqref="H15:J15"/>
    </sheetView>
  </sheetViews>
  <sheetFormatPr defaultColWidth="9.140625" defaultRowHeight="15"/>
  <sheetData>
    <row r="1" spans="1:26" ht="15">
      <c r="A1" s="49"/>
      <c r="B1" s="49"/>
      <c r="C1" s="49"/>
      <c r="D1" s="49"/>
      <c r="E1" s="49"/>
      <c r="F1" s="49"/>
      <c r="G1" s="49"/>
      <c r="H1" s="4"/>
      <c r="I1" s="4"/>
      <c r="J1" s="4"/>
      <c r="K1" s="4"/>
      <c r="L1" s="4"/>
      <c r="M1" s="4"/>
      <c r="N1" s="4"/>
      <c r="O1" s="4"/>
      <c r="P1" s="4"/>
      <c r="Q1" s="4"/>
      <c r="R1" s="4"/>
      <c r="S1" s="4"/>
      <c r="T1" s="4"/>
      <c r="U1" s="4"/>
      <c r="V1" s="4"/>
      <c r="W1" s="4"/>
      <c r="X1" s="4"/>
      <c r="Y1" s="4"/>
      <c r="Z1" s="4"/>
    </row>
    <row r="2" spans="1:26" ht="15">
      <c r="A2" s="49"/>
      <c r="B2" s="49"/>
      <c r="C2" s="49"/>
      <c r="D2" s="49"/>
      <c r="E2" s="49"/>
      <c r="F2" s="49"/>
      <c r="G2" s="49"/>
      <c r="H2" s="4"/>
      <c r="I2" s="4"/>
      <c r="J2" s="4"/>
      <c r="K2" s="4"/>
      <c r="L2" s="4"/>
      <c r="M2" s="4"/>
      <c r="N2" s="4"/>
      <c r="O2" s="4"/>
      <c r="P2" s="4"/>
      <c r="Q2" s="4"/>
      <c r="R2" s="4"/>
      <c r="S2" s="4"/>
      <c r="T2" s="4"/>
      <c r="U2" s="4"/>
      <c r="V2" s="4"/>
      <c r="W2" s="4"/>
      <c r="X2" s="4"/>
      <c r="Y2" s="4"/>
      <c r="Z2" s="4"/>
    </row>
    <row r="3" spans="1:26" ht="15">
      <c r="A3" s="49"/>
      <c r="B3" s="49"/>
      <c r="C3" s="49"/>
      <c r="D3" s="49"/>
      <c r="E3" s="49"/>
      <c r="F3" s="49"/>
      <c r="G3" s="49"/>
      <c r="H3" s="4"/>
      <c r="I3" s="4"/>
      <c r="J3" s="4"/>
      <c r="K3" s="4"/>
      <c r="L3" s="4"/>
      <c r="M3" s="4"/>
      <c r="N3" s="4"/>
      <c r="O3" s="4"/>
      <c r="P3" s="4"/>
      <c r="Q3" s="4"/>
      <c r="R3" s="4"/>
      <c r="S3" s="4"/>
      <c r="T3" s="4"/>
      <c r="U3" s="4"/>
      <c r="V3" s="4"/>
      <c r="W3" s="4"/>
      <c r="X3" s="4"/>
      <c r="Y3" s="4"/>
      <c r="Z3" s="4"/>
    </row>
    <row r="4" spans="1:26" ht="15">
      <c r="A4" s="49"/>
      <c r="B4" s="49"/>
      <c r="C4" s="49"/>
      <c r="D4" s="49"/>
      <c r="E4" s="49"/>
      <c r="F4" s="49"/>
      <c r="G4" s="49"/>
      <c r="H4" s="4"/>
      <c r="I4" s="4"/>
      <c r="J4" s="4"/>
      <c r="K4" s="4"/>
      <c r="L4" s="4"/>
      <c r="M4" s="4"/>
      <c r="N4" s="4"/>
      <c r="O4" s="4"/>
      <c r="P4" s="4"/>
      <c r="Q4" s="4"/>
      <c r="R4" s="4"/>
      <c r="S4" s="4"/>
      <c r="T4" s="4"/>
      <c r="U4" s="4"/>
      <c r="V4" s="4"/>
      <c r="W4" s="4"/>
      <c r="X4" s="4"/>
      <c r="Y4" s="4"/>
      <c r="Z4" s="4"/>
    </row>
    <row r="5" spans="1:26" ht="15">
      <c r="A5" s="49"/>
      <c r="B5" s="49"/>
      <c r="C5" s="49"/>
      <c r="D5" s="49"/>
      <c r="E5" s="49"/>
      <c r="F5" s="49"/>
      <c r="G5" s="49"/>
      <c r="H5" s="4"/>
      <c r="I5" s="4"/>
      <c r="J5" s="4"/>
      <c r="K5" s="4"/>
      <c r="L5" s="4"/>
      <c r="M5" s="4"/>
      <c r="N5" s="4"/>
      <c r="O5" s="4"/>
      <c r="P5" s="4"/>
      <c r="Q5" s="4"/>
      <c r="R5" s="4"/>
      <c r="S5" s="4"/>
      <c r="T5" s="4"/>
      <c r="U5" s="4"/>
      <c r="V5" s="4"/>
      <c r="W5" s="4"/>
      <c r="X5" s="4"/>
      <c r="Y5" s="4"/>
      <c r="Z5" s="4"/>
    </row>
    <row r="6" spans="1:26" ht="15">
      <c r="A6" s="49"/>
      <c r="B6" s="49"/>
      <c r="C6" s="49"/>
      <c r="D6" s="49"/>
      <c r="E6" s="49"/>
      <c r="F6" s="49"/>
      <c r="G6" s="49"/>
      <c r="H6" s="4"/>
      <c r="I6" s="4"/>
      <c r="J6" s="4"/>
      <c r="K6" s="4"/>
      <c r="L6" s="4"/>
      <c r="M6" s="4"/>
      <c r="N6" s="4"/>
      <c r="O6" s="4"/>
      <c r="P6" s="4"/>
      <c r="Q6" s="4"/>
      <c r="R6" s="4"/>
      <c r="S6" s="4"/>
      <c r="T6" s="4"/>
      <c r="U6" s="4"/>
      <c r="V6" s="4"/>
      <c r="W6" s="4"/>
      <c r="X6" s="4"/>
      <c r="Y6" s="4"/>
      <c r="Z6" s="4"/>
    </row>
    <row r="7" spans="1:26" ht="15">
      <c r="A7" s="49"/>
      <c r="B7" s="49"/>
      <c r="C7" s="49"/>
      <c r="D7" s="49"/>
      <c r="E7" s="49"/>
      <c r="F7" s="49"/>
      <c r="G7" s="49"/>
      <c r="H7" s="4"/>
      <c r="I7" s="4"/>
      <c r="J7" s="4"/>
      <c r="K7" s="4"/>
      <c r="L7" s="4"/>
      <c r="M7" s="4"/>
      <c r="N7" s="4"/>
      <c r="O7" s="4"/>
      <c r="P7" s="4"/>
      <c r="Q7" s="4"/>
      <c r="R7" s="4"/>
      <c r="S7" s="4"/>
      <c r="T7" s="4"/>
      <c r="U7" s="4"/>
      <c r="V7" s="4"/>
      <c r="W7" s="4"/>
      <c r="X7" s="4"/>
      <c r="Y7" s="4"/>
      <c r="Z7" s="4"/>
    </row>
    <row r="8" spans="1:26" ht="15">
      <c r="A8" s="49"/>
      <c r="B8" s="49"/>
      <c r="C8" s="49"/>
      <c r="D8" s="49"/>
      <c r="E8" s="49"/>
      <c r="F8" s="49"/>
      <c r="G8" s="49"/>
      <c r="H8" s="4"/>
      <c r="I8" s="4"/>
      <c r="J8" s="4"/>
      <c r="K8" s="4"/>
      <c r="L8" s="4"/>
      <c r="M8" s="4"/>
      <c r="N8" s="4"/>
      <c r="O8" s="4"/>
      <c r="P8" s="4"/>
      <c r="Q8" s="4"/>
      <c r="R8" s="4"/>
      <c r="S8" s="4"/>
      <c r="T8" s="4"/>
      <c r="U8" s="4"/>
      <c r="V8" s="4"/>
      <c r="W8" s="4"/>
      <c r="X8" s="4"/>
      <c r="Y8" s="4"/>
      <c r="Z8" s="4"/>
    </row>
    <row r="9" spans="1:26" ht="15">
      <c r="A9" s="49"/>
      <c r="B9" s="49"/>
      <c r="C9" s="49"/>
      <c r="D9" s="49"/>
      <c r="E9" s="49"/>
      <c r="F9" s="49"/>
      <c r="G9" s="49"/>
      <c r="H9" s="4"/>
      <c r="I9" s="4"/>
      <c r="J9" s="4"/>
      <c r="K9" s="4"/>
      <c r="L9" s="4"/>
      <c r="M9" s="4"/>
      <c r="N9" s="4"/>
      <c r="O9" s="4"/>
      <c r="P9" s="4"/>
      <c r="Q9" s="4"/>
      <c r="R9" s="4"/>
      <c r="S9" s="4"/>
      <c r="T9" s="4"/>
      <c r="U9" s="4"/>
      <c r="V9" s="4"/>
      <c r="W9" s="4"/>
      <c r="X9" s="4"/>
      <c r="Y9" s="4"/>
      <c r="Z9" s="4"/>
    </row>
    <row r="10" spans="1:26" ht="15">
      <c r="A10" s="49"/>
      <c r="B10" s="49"/>
      <c r="C10" s="49"/>
      <c r="D10" s="49"/>
      <c r="E10" s="49"/>
      <c r="F10" s="49"/>
      <c r="G10" s="49"/>
      <c r="H10" s="4"/>
      <c r="I10" s="4"/>
      <c r="J10" s="4"/>
      <c r="K10" s="4"/>
      <c r="L10" s="4"/>
      <c r="M10" s="4"/>
      <c r="N10" s="4"/>
      <c r="O10" s="4"/>
      <c r="P10" s="4"/>
      <c r="Q10" s="4"/>
      <c r="R10" s="4"/>
      <c r="S10" s="4"/>
      <c r="T10" s="4"/>
      <c r="U10" s="4"/>
      <c r="V10" s="4"/>
      <c r="W10" s="4"/>
      <c r="X10" s="4"/>
      <c r="Y10" s="4"/>
      <c r="Z10" s="4"/>
    </row>
    <row r="11" spans="1:26" ht="15">
      <c r="A11" s="49"/>
      <c r="B11" s="49"/>
      <c r="C11" s="49"/>
      <c r="D11" s="49"/>
      <c r="E11" s="49"/>
      <c r="F11" s="49"/>
      <c r="G11" s="49"/>
      <c r="H11" s="4"/>
      <c r="I11" s="4"/>
      <c r="J11" s="4"/>
      <c r="K11" s="4"/>
      <c r="L11" s="4"/>
      <c r="M11" s="4"/>
      <c r="N11" s="4"/>
      <c r="O11" s="4"/>
      <c r="P11" s="4"/>
      <c r="Q11" s="4"/>
      <c r="R11" s="4"/>
      <c r="S11" s="4"/>
      <c r="T11" s="4"/>
      <c r="U11" s="4"/>
      <c r="V11" s="4"/>
      <c r="W11" s="4"/>
      <c r="X11" s="4"/>
      <c r="Y11" s="4"/>
      <c r="Z11" s="4"/>
    </row>
    <row r="12" spans="1:26" ht="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8:26" ht="15">
      <c r="H13" s="4"/>
      <c r="I13" s="4"/>
      <c r="J13" s="4"/>
      <c r="K13" s="4"/>
      <c r="L13" s="4"/>
      <c r="M13" s="4"/>
      <c r="N13" s="4"/>
      <c r="O13" s="4"/>
      <c r="P13" s="4"/>
      <c r="Q13" s="4"/>
      <c r="R13" s="4"/>
      <c r="S13" s="4"/>
      <c r="T13" s="4"/>
      <c r="U13" s="4"/>
      <c r="V13" s="4"/>
      <c r="W13" s="4"/>
      <c r="X13" s="4"/>
      <c r="Y13" s="4"/>
      <c r="Z13" s="4"/>
    </row>
    <row r="14" spans="1:26" ht="15">
      <c r="A14" s="62" t="s">
        <v>197</v>
      </c>
      <c r="H14" s="4"/>
      <c r="I14" s="4"/>
      <c r="J14" s="4"/>
      <c r="K14" s="4"/>
      <c r="L14" s="4"/>
      <c r="M14" s="4"/>
      <c r="N14" s="4"/>
      <c r="O14" s="4"/>
      <c r="P14" s="4"/>
      <c r="Q14" s="4"/>
      <c r="R14" s="4"/>
      <c r="S14" s="4"/>
      <c r="T14" s="4"/>
      <c r="U14" s="4"/>
      <c r="V14" s="4"/>
      <c r="W14" s="4"/>
      <c r="X14" s="4"/>
      <c r="Y14" s="4"/>
      <c r="Z14" s="4"/>
    </row>
    <row r="15" spans="1:26" ht="15" thickBot="1">
      <c r="A15" s="62" t="s">
        <v>198</v>
      </c>
      <c r="F15" s="161">
        <v>0</v>
      </c>
      <c r="G15" s="62" t="s">
        <v>14</v>
      </c>
      <c r="H15" s="255" t="s">
        <v>195</v>
      </c>
      <c r="I15" s="267"/>
      <c r="J15" s="267"/>
      <c r="K15" s="4"/>
      <c r="L15" s="4"/>
      <c r="M15" s="4"/>
      <c r="N15" s="4"/>
      <c r="O15" s="4"/>
      <c r="P15" s="4"/>
      <c r="Q15" s="4"/>
      <c r="R15" s="4"/>
      <c r="S15" s="4"/>
      <c r="T15" s="4"/>
      <c r="U15" s="4"/>
      <c r="V15" s="4"/>
      <c r="W15" s="4"/>
      <c r="X15" s="4"/>
      <c r="Y15" s="4"/>
      <c r="Z15" s="4"/>
    </row>
    <row r="16" spans="8:26" ht="15" thickTop="1">
      <c r="H16" s="4"/>
      <c r="I16" s="4"/>
      <c r="J16" s="4"/>
      <c r="K16" s="4"/>
      <c r="L16" s="4"/>
      <c r="M16" s="4"/>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13" ht="15">
      <c r="A38" s="4"/>
      <c r="B38" s="4"/>
      <c r="C38" s="4"/>
      <c r="D38" s="4"/>
      <c r="E38" s="4"/>
      <c r="F38" s="4"/>
      <c r="G38" s="4"/>
      <c r="H38" s="4"/>
      <c r="I38" s="4"/>
      <c r="J38" s="4"/>
      <c r="K38" s="4"/>
      <c r="L38" s="4"/>
      <c r="M38" s="4"/>
    </row>
    <row r="39" spans="1:13" ht="15">
      <c r="A39" s="4"/>
      <c r="B39" s="4"/>
      <c r="C39" s="4"/>
      <c r="D39" s="4"/>
      <c r="E39" s="4"/>
      <c r="F39" s="4"/>
      <c r="G39" s="4"/>
      <c r="H39" s="4"/>
      <c r="I39" s="4"/>
      <c r="J39" s="4"/>
      <c r="K39" s="4"/>
      <c r="L39" s="4"/>
      <c r="M39" s="4"/>
    </row>
    <row r="40" spans="1:13" ht="15">
      <c r="A40" s="4"/>
      <c r="B40" s="4"/>
      <c r="C40" s="4"/>
      <c r="D40" s="4"/>
      <c r="E40" s="4"/>
      <c r="F40" s="4"/>
      <c r="G40" s="4"/>
      <c r="H40" s="4"/>
      <c r="I40" s="4"/>
      <c r="J40" s="4"/>
      <c r="K40" s="4"/>
      <c r="L40" s="4"/>
      <c r="M40" s="4"/>
    </row>
    <row r="41" spans="1:13" ht="15">
      <c r="A41" s="4"/>
      <c r="B41" s="4"/>
      <c r="C41" s="4"/>
      <c r="D41" s="4"/>
      <c r="E41" s="4"/>
      <c r="F41" s="4"/>
      <c r="G41" s="4"/>
      <c r="H41" s="4"/>
      <c r="I41" s="4"/>
      <c r="J41" s="4"/>
      <c r="K41" s="4"/>
      <c r="L41" s="4"/>
      <c r="M41" s="4"/>
    </row>
    <row r="42" spans="1:13" ht="15">
      <c r="A42" s="4"/>
      <c r="B42" s="4"/>
      <c r="C42" s="4"/>
      <c r="D42" s="4"/>
      <c r="E42" s="4"/>
      <c r="F42" s="4"/>
      <c r="G42" s="4"/>
      <c r="H42" s="4"/>
      <c r="I42" s="4"/>
      <c r="J42" s="4"/>
      <c r="K42" s="4"/>
      <c r="L42" s="4"/>
      <c r="M42" s="4"/>
    </row>
    <row r="43" spans="1:13" ht="15">
      <c r="A43" s="4"/>
      <c r="B43" s="4"/>
      <c r="C43" s="4"/>
      <c r="D43" s="4"/>
      <c r="E43" s="4"/>
      <c r="F43" s="4"/>
      <c r="G43" s="4"/>
      <c r="H43" s="4"/>
      <c r="I43" s="4"/>
      <c r="J43" s="4"/>
      <c r="K43" s="4"/>
      <c r="L43" s="4"/>
      <c r="M43" s="4"/>
    </row>
    <row r="44" spans="1:13" ht="15">
      <c r="A44" s="4"/>
      <c r="B44" s="4"/>
      <c r="C44" s="4"/>
      <c r="D44" s="4"/>
      <c r="E44" s="4"/>
      <c r="F44" s="4"/>
      <c r="G44" s="4"/>
      <c r="H44" s="4"/>
      <c r="I44" s="4"/>
      <c r="J44" s="4"/>
      <c r="K44" s="4"/>
      <c r="L44" s="4"/>
      <c r="M44" s="4"/>
    </row>
    <row r="45" spans="1:13" ht="15">
      <c r="A45" s="4"/>
      <c r="B45" s="4"/>
      <c r="C45" s="4"/>
      <c r="D45" s="4"/>
      <c r="E45" s="4"/>
      <c r="F45" s="4"/>
      <c r="G45" s="4"/>
      <c r="H45" s="4"/>
      <c r="I45" s="4"/>
      <c r="J45" s="4"/>
      <c r="K45" s="4"/>
      <c r="L45" s="4"/>
      <c r="M45" s="4"/>
    </row>
    <row r="46" spans="1:13" ht="15">
      <c r="A46" s="4"/>
      <c r="B46" s="4"/>
      <c r="C46" s="4"/>
      <c r="D46" s="4"/>
      <c r="E46" s="4"/>
      <c r="F46" s="4"/>
      <c r="G46" s="4"/>
      <c r="H46" s="4"/>
      <c r="I46" s="4"/>
      <c r="J46" s="4"/>
      <c r="K46" s="4"/>
      <c r="L46" s="4"/>
      <c r="M46" s="4"/>
    </row>
    <row r="47" spans="1:13" ht="15">
      <c r="A47" s="4"/>
      <c r="B47" s="4"/>
      <c r="C47" s="4"/>
      <c r="D47" s="4"/>
      <c r="E47" s="4"/>
      <c r="F47" s="4"/>
      <c r="G47" s="4"/>
      <c r="H47" s="4"/>
      <c r="I47" s="4"/>
      <c r="J47" s="4"/>
      <c r="K47" s="4"/>
      <c r="L47" s="4"/>
      <c r="M47" s="4"/>
    </row>
    <row r="48" spans="1:13" ht="15">
      <c r="A48" s="4"/>
      <c r="B48" s="4"/>
      <c r="C48" s="4"/>
      <c r="D48" s="4"/>
      <c r="E48" s="4"/>
      <c r="F48" s="4"/>
      <c r="G48" s="4"/>
      <c r="H48" s="4"/>
      <c r="I48" s="4"/>
      <c r="J48" s="4"/>
      <c r="K48" s="4"/>
      <c r="L48" s="4"/>
      <c r="M48" s="4"/>
    </row>
    <row r="49" spans="1:13" ht="15">
      <c r="A49" s="4"/>
      <c r="B49" s="4"/>
      <c r="C49" s="4"/>
      <c r="D49" s="4"/>
      <c r="E49" s="4"/>
      <c r="F49" s="4"/>
      <c r="G49" s="4"/>
      <c r="H49" s="4"/>
      <c r="I49" s="4"/>
      <c r="J49" s="4"/>
      <c r="K49" s="4"/>
      <c r="L49" s="4"/>
      <c r="M49" s="4"/>
    </row>
    <row r="50" spans="1:13" ht="15">
      <c r="A50" s="4"/>
      <c r="B50" s="4"/>
      <c r="C50" s="4"/>
      <c r="D50" s="4"/>
      <c r="E50" s="4"/>
      <c r="F50" s="4"/>
      <c r="G50" s="4"/>
      <c r="H50" s="4"/>
      <c r="I50" s="4"/>
      <c r="J50" s="4"/>
      <c r="K50" s="4"/>
      <c r="L50" s="4"/>
      <c r="M50" s="4"/>
    </row>
    <row r="51" spans="1:13" ht="15">
      <c r="A51" s="4"/>
      <c r="B51" s="4"/>
      <c r="C51" s="4"/>
      <c r="D51" s="4"/>
      <c r="E51" s="4"/>
      <c r="F51" s="4"/>
      <c r="G51" s="4"/>
      <c r="H51" s="4"/>
      <c r="I51" s="4"/>
      <c r="J51" s="4"/>
      <c r="K51" s="4"/>
      <c r="L51" s="4"/>
      <c r="M51" s="4"/>
    </row>
    <row r="52" spans="1:13" ht="15">
      <c r="A52" s="4"/>
      <c r="B52" s="4"/>
      <c r="C52" s="4"/>
      <c r="D52" s="4"/>
      <c r="E52" s="4"/>
      <c r="F52" s="4"/>
      <c r="G52" s="4"/>
      <c r="H52" s="4"/>
      <c r="I52" s="4"/>
      <c r="J52" s="4"/>
      <c r="K52" s="4"/>
      <c r="L52" s="4"/>
      <c r="M52" s="4"/>
    </row>
    <row r="53" spans="1:13" ht="15">
      <c r="A53" s="4"/>
      <c r="B53" s="4"/>
      <c r="C53" s="4"/>
      <c r="D53" s="4"/>
      <c r="E53" s="4"/>
      <c r="F53" s="4"/>
      <c r="G53" s="4"/>
      <c r="H53" s="4"/>
      <c r="I53" s="4"/>
      <c r="J53" s="4"/>
      <c r="K53" s="4"/>
      <c r="L53" s="4"/>
      <c r="M53" s="4"/>
    </row>
    <row r="54" spans="1:13" ht="15">
      <c r="A54" s="4"/>
      <c r="B54" s="4"/>
      <c r="C54" s="4"/>
      <c r="D54" s="4"/>
      <c r="E54" s="4"/>
      <c r="F54" s="4"/>
      <c r="G54" s="4"/>
      <c r="H54" s="4"/>
      <c r="I54" s="4"/>
      <c r="J54" s="4"/>
      <c r="K54" s="4"/>
      <c r="L54" s="4"/>
      <c r="M54" s="4"/>
    </row>
    <row r="55" spans="1:13" ht="15">
      <c r="A55" s="4"/>
      <c r="B55" s="4"/>
      <c r="C55" s="4"/>
      <c r="D55" s="4"/>
      <c r="E55" s="4"/>
      <c r="F55" s="4"/>
      <c r="G55" s="4"/>
      <c r="H55" s="4"/>
      <c r="I55" s="4"/>
      <c r="J55" s="4"/>
      <c r="K55" s="4"/>
      <c r="L55" s="4"/>
      <c r="M55" s="4"/>
    </row>
    <row r="56" spans="1:13" ht="15">
      <c r="A56" s="4"/>
      <c r="B56" s="4"/>
      <c r="C56" s="4"/>
      <c r="D56" s="4"/>
      <c r="E56" s="4"/>
      <c r="F56" s="4"/>
      <c r="G56" s="4"/>
      <c r="H56" s="4"/>
      <c r="I56" s="4"/>
      <c r="J56" s="4"/>
      <c r="K56" s="4"/>
      <c r="L56" s="4"/>
      <c r="M56" s="4"/>
    </row>
    <row r="57" spans="1:13" ht="15">
      <c r="A57" s="4"/>
      <c r="B57" s="4"/>
      <c r="C57" s="4"/>
      <c r="D57" s="4"/>
      <c r="E57" s="4"/>
      <c r="F57" s="4"/>
      <c r="G57" s="4"/>
      <c r="H57" s="4"/>
      <c r="I57" s="4"/>
      <c r="J57" s="4"/>
      <c r="K57" s="4"/>
      <c r="L57" s="4"/>
      <c r="M57" s="4"/>
    </row>
    <row r="58" spans="1:13" ht="15">
      <c r="A58" s="4"/>
      <c r="B58" s="4"/>
      <c r="C58" s="4"/>
      <c r="D58" s="4"/>
      <c r="E58" s="4"/>
      <c r="F58" s="4"/>
      <c r="G58" s="4"/>
      <c r="H58" s="4"/>
      <c r="I58" s="4"/>
      <c r="J58" s="4"/>
      <c r="K58" s="4"/>
      <c r="L58" s="4"/>
      <c r="M58" s="4"/>
    </row>
    <row r="59" spans="1:13" ht="15">
      <c r="A59" s="4"/>
      <c r="B59" s="4"/>
      <c r="C59" s="4"/>
      <c r="D59" s="4"/>
      <c r="E59" s="4"/>
      <c r="F59" s="4"/>
      <c r="G59" s="4"/>
      <c r="H59" s="4"/>
      <c r="I59" s="4"/>
      <c r="J59" s="4"/>
      <c r="K59" s="4"/>
      <c r="L59" s="4"/>
      <c r="M59" s="4"/>
    </row>
    <row r="60" spans="1:13" ht="15">
      <c r="A60" s="4"/>
      <c r="B60" s="4"/>
      <c r="C60" s="4"/>
      <c r="D60" s="4"/>
      <c r="E60" s="4"/>
      <c r="F60" s="4"/>
      <c r="G60" s="4"/>
      <c r="H60" s="4"/>
      <c r="I60" s="4"/>
      <c r="J60" s="4"/>
      <c r="K60" s="4"/>
      <c r="L60" s="4"/>
      <c r="M60" s="4"/>
    </row>
    <row r="61" spans="1:13" ht="15">
      <c r="A61" s="4"/>
      <c r="B61" s="4"/>
      <c r="C61" s="4"/>
      <c r="D61" s="4"/>
      <c r="E61" s="4"/>
      <c r="F61" s="4"/>
      <c r="G61" s="4"/>
      <c r="H61" s="4"/>
      <c r="I61" s="4"/>
      <c r="J61" s="4"/>
      <c r="K61" s="4"/>
      <c r="L61" s="4"/>
      <c r="M61" s="4"/>
    </row>
    <row r="62" spans="1:13" ht="15">
      <c r="A62" s="4"/>
      <c r="B62" s="4"/>
      <c r="C62" s="4"/>
      <c r="D62" s="4"/>
      <c r="E62" s="4"/>
      <c r="F62" s="4"/>
      <c r="G62" s="4"/>
      <c r="H62" s="4"/>
      <c r="I62" s="4"/>
      <c r="J62" s="4"/>
      <c r="K62" s="4"/>
      <c r="L62" s="4"/>
      <c r="M62" s="4"/>
    </row>
    <row r="63" spans="1:13" ht="15">
      <c r="A63" s="4"/>
      <c r="B63" s="4"/>
      <c r="C63" s="4"/>
      <c r="D63" s="4"/>
      <c r="E63" s="4"/>
      <c r="F63" s="4"/>
      <c r="G63" s="4"/>
      <c r="H63" s="4"/>
      <c r="I63" s="4"/>
      <c r="J63" s="4"/>
      <c r="K63" s="4"/>
      <c r="L63" s="4"/>
      <c r="M63" s="4"/>
    </row>
    <row r="64" spans="1:13" ht="15">
      <c r="A64" s="4"/>
      <c r="B64" s="4"/>
      <c r="C64" s="4"/>
      <c r="D64" s="4"/>
      <c r="E64" s="4"/>
      <c r="F64" s="4"/>
      <c r="G64" s="4"/>
      <c r="H64" s="4"/>
      <c r="I64" s="4"/>
      <c r="J64" s="4"/>
      <c r="K64" s="4"/>
      <c r="L64" s="4"/>
      <c r="M64" s="4"/>
    </row>
    <row r="65" spans="1:13" ht="15">
      <c r="A65" s="4"/>
      <c r="B65" s="4"/>
      <c r="C65" s="4"/>
      <c r="D65" s="4"/>
      <c r="E65" s="4"/>
      <c r="F65" s="4"/>
      <c r="G65" s="4"/>
      <c r="H65" s="4"/>
      <c r="I65" s="4"/>
      <c r="J65" s="4"/>
      <c r="K65" s="4"/>
      <c r="L65" s="4"/>
      <c r="M65" s="4"/>
    </row>
    <row r="66" spans="1:13" ht="15">
      <c r="A66" s="4"/>
      <c r="B66" s="4"/>
      <c r="C66" s="4"/>
      <c r="D66" s="4"/>
      <c r="E66" s="4"/>
      <c r="F66" s="4"/>
      <c r="G66" s="4"/>
      <c r="H66" s="4"/>
      <c r="I66" s="4"/>
      <c r="J66" s="4"/>
      <c r="K66" s="4"/>
      <c r="L66" s="4"/>
      <c r="M66" s="4"/>
    </row>
    <row r="67" spans="1:13" ht="15">
      <c r="A67" s="4"/>
      <c r="B67" s="4"/>
      <c r="C67" s="4"/>
      <c r="D67" s="4"/>
      <c r="E67" s="4"/>
      <c r="F67" s="4"/>
      <c r="G67" s="4"/>
      <c r="H67" s="4"/>
      <c r="I67" s="4"/>
      <c r="J67" s="4"/>
      <c r="K67" s="4"/>
      <c r="L67" s="4"/>
      <c r="M67" s="4"/>
    </row>
    <row r="68" spans="1:13" ht="15">
      <c r="A68" s="4"/>
      <c r="B68" s="4"/>
      <c r="C68" s="4"/>
      <c r="D68" s="4"/>
      <c r="E68" s="4"/>
      <c r="F68" s="4"/>
      <c r="G68" s="4"/>
      <c r="H68" s="4"/>
      <c r="I68" s="4"/>
      <c r="J68" s="4"/>
      <c r="K68" s="4"/>
      <c r="L68" s="4"/>
      <c r="M68" s="4"/>
    </row>
    <row r="69" spans="1:13" ht="15">
      <c r="A69" s="4"/>
      <c r="B69" s="4"/>
      <c r="C69" s="4"/>
      <c r="D69" s="4"/>
      <c r="E69" s="4"/>
      <c r="F69" s="4"/>
      <c r="G69" s="4"/>
      <c r="H69" s="4"/>
      <c r="I69" s="4"/>
      <c r="J69" s="4"/>
      <c r="K69" s="4"/>
      <c r="L69" s="4"/>
      <c r="M69" s="4"/>
    </row>
    <row r="70" spans="1:13" ht="15">
      <c r="A70" s="4"/>
      <c r="B70" s="4"/>
      <c r="C70" s="4"/>
      <c r="D70" s="4"/>
      <c r="E70" s="4"/>
      <c r="F70" s="4"/>
      <c r="G70" s="4"/>
      <c r="H70" s="4"/>
      <c r="I70" s="4"/>
      <c r="J70" s="4"/>
      <c r="K70" s="4"/>
      <c r="L70" s="4"/>
      <c r="M70" s="4"/>
    </row>
    <row r="71" spans="1:13" ht="15">
      <c r="A71" s="4"/>
      <c r="B71" s="4"/>
      <c r="C71" s="4"/>
      <c r="D71" s="4"/>
      <c r="E71" s="4"/>
      <c r="F71" s="4"/>
      <c r="G71" s="4"/>
      <c r="H71" s="4"/>
      <c r="I71" s="4"/>
      <c r="J71" s="4"/>
      <c r="K71" s="4"/>
      <c r="L71" s="4"/>
      <c r="M71" s="4"/>
    </row>
    <row r="72" spans="1:13" ht="15">
      <c r="A72" s="4"/>
      <c r="B72" s="4"/>
      <c r="C72" s="4"/>
      <c r="D72" s="4"/>
      <c r="E72" s="4"/>
      <c r="F72" s="4"/>
      <c r="G72" s="4"/>
      <c r="H72" s="4"/>
      <c r="I72" s="4"/>
      <c r="J72" s="4"/>
      <c r="K72" s="4"/>
      <c r="L72" s="4"/>
      <c r="M72" s="4"/>
    </row>
    <row r="73" spans="1:13" ht="15">
      <c r="A73" s="4"/>
      <c r="B73" s="4"/>
      <c r="C73" s="4"/>
      <c r="D73" s="4"/>
      <c r="E73" s="4"/>
      <c r="F73" s="4"/>
      <c r="G73" s="4"/>
      <c r="H73" s="4"/>
      <c r="I73" s="4"/>
      <c r="J73" s="4"/>
      <c r="K73" s="4"/>
      <c r="L73" s="4"/>
      <c r="M73" s="4"/>
    </row>
    <row r="74" spans="1:13" ht="15">
      <c r="A74" s="4"/>
      <c r="B74" s="4"/>
      <c r="C74" s="4"/>
      <c r="D74" s="4"/>
      <c r="E74" s="4"/>
      <c r="F74" s="4"/>
      <c r="G74" s="4"/>
      <c r="H74" s="4"/>
      <c r="I74" s="4"/>
      <c r="J74" s="4"/>
      <c r="K74" s="4"/>
      <c r="L74" s="4"/>
      <c r="M74" s="4"/>
    </row>
  </sheetData>
  <sheetProtection algorithmName="SHA-512" hashValue="Kt1CKWZevUs+oq/ehBjnUstqeOIK93WEjUOqhp9LzudkSNQFys0hl+GpMtQJUkngexQoVY6vJG3vstH4NgsPfA==" saltValue="0sj7AkuCrn5LaT06sG1uoQ==" spinCount="100000" sheet="1" objects="1" scenarios="1"/>
  <mergeCells count="1">
    <mergeCell ref="H15:J15"/>
  </mergeCells>
  <hyperlinks>
    <hyperlink ref="H15" location="Hovedmodel!D21" display="Tilbage til hovedmodel"/>
    <hyperlink ref="H15:J15" location="'ho-model'!D21" display="Tilbage til hovedmode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2B83A-8CCD-4289-8AE6-76DEFA7F89DC}">
  <dimension ref="A1:Z37"/>
  <sheetViews>
    <sheetView workbookViewId="0" topLeftCell="A1">
      <selection activeCell="H9" sqref="H9:J9"/>
    </sheetView>
  </sheetViews>
  <sheetFormatPr defaultColWidth="9.140625" defaultRowHeight="15"/>
  <sheetData>
    <row r="1" spans="1:26" ht="15">
      <c r="A1" s="4"/>
      <c r="B1" s="4"/>
      <c r="C1" s="4"/>
      <c r="D1" s="4"/>
      <c r="E1" s="4"/>
      <c r="F1" s="4"/>
      <c r="G1" s="4"/>
      <c r="H1" s="4"/>
      <c r="I1" s="4"/>
      <c r="J1" s="4"/>
      <c r="K1" s="4"/>
      <c r="L1" s="4"/>
      <c r="M1" s="4"/>
      <c r="N1" s="4"/>
      <c r="O1" s="4"/>
      <c r="P1" s="4"/>
      <c r="Q1" s="4"/>
      <c r="R1" s="4"/>
      <c r="S1" s="4"/>
      <c r="T1" s="4"/>
      <c r="U1" s="4"/>
      <c r="V1" s="4"/>
      <c r="W1" s="4"/>
      <c r="X1" s="4"/>
      <c r="Y1" s="4"/>
      <c r="Z1" s="4"/>
    </row>
    <row r="2" spans="1:26" ht="15">
      <c r="A2" s="4"/>
      <c r="B2" s="4"/>
      <c r="C2" s="4"/>
      <c r="D2" s="4"/>
      <c r="E2" s="4"/>
      <c r="F2" s="4"/>
      <c r="G2" s="4"/>
      <c r="H2" s="4"/>
      <c r="I2" s="4"/>
      <c r="J2" s="4"/>
      <c r="K2" s="4"/>
      <c r="L2" s="4"/>
      <c r="M2" s="4"/>
      <c r="N2" s="4"/>
      <c r="O2" s="4"/>
      <c r="P2" s="4"/>
      <c r="Q2" s="4"/>
      <c r="R2" s="4"/>
      <c r="S2" s="4"/>
      <c r="T2" s="4"/>
      <c r="U2" s="4"/>
      <c r="V2" s="4"/>
      <c r="W2" s="4"/>
      <c r="X2" s="4"/>
      <c r="Y2" s="4"/>
      <c r="Z2" s="4"/>
    </row>
    <row r="3" spans="1:26" ht="15">
      <c r="A3" s="4"/>
      <c r="B3" s="4"/>
      <c r="C3" s="4"/>
      <c r="D3" s="4"/>
      <c r="E3" s="4"/>
      <c r="F3" s="4"/>
      <c r="G3" s="4"/>
      <c r="H3" s="4"/>
      <c r="I3" s="4"/>
      <c r="J3" s="4"/>
      <c r="K3" s="4"/>
      <c r="L3" s="4"/>
      <c r="M3" s="4"/>
      <c r="N3" s="4"/>
      <c r="O3" s="4"/>
      <c r="P3" s="4"/>
      <c r="Q3" s="4"/>
      <c r="R3" s="4"/>
      <c r="S3" s="4"/>
      <c r="T3" s="4"/>
      <c r="U3" s="4"/>
      <c r="V3" s="4"/>
      <c r="W3" s="4"/>
      <c r="X3" s="4"/>
      <c r="Y3" s="4"/>
      <c r="Z3" s="4"/>
    </row>
    <row r="4" spans="1:26" ht="15">
      <c r="A4" s="4"/>
      <c r="B4" s="4"/>
      <c r="C4" s="4"/>
      <c r="D4" s="4"/>
      <c r="E4" s="4"/>
      <c r="F4" s="4"/>
      <c r="G4" s="4"/>
      <c r="H4" s="4"/>
      <c r="I4" s="4"/>
      <c r="J4" s="4"/>
      <c r="K4" s="4"/>
      <c r="L4" s="4"/>
      <c r="M4" s="4"/>
      <c r="N4" s="4"/>
      <c r="O4" s="4"/>
      <c r="P4" s="4"/>
      <c r="Q4" s="4"/>
      <c r="R4" s="4"/>
      <c r="S4" s="4"/>
      <c r="T4" s="4"/>
      <c r="U4" s="4"/>
      <c r="V4" s="4"/>
      <c r="W4" s="4"/>
      <c r="X4" s="4"/>
      <c r="Y4" s="4"/>
      <c r="Z4" s="4"/>
    </row>
    <row r="5" spans="1:26" ht="15">
      <c r="A5" s="4"/>
      <c r="B5" s="4"/>
      <c r="C5" s="4"/>
      <c r="D5" s="4"/>
      <c r="E5" s="4"/>
      <c r="F5" s="4"/>
      <c r="G5" s="4"/>
      <c r="H5" s="4"/>
      <c r="I5" s="4"/>
      <c r="J5" s="4"/>
      <c r="K5" s="4"/>
      <c r="L5" s="4"/>
      <c r="M5" s="4"/>
      <c r="N5" s="4"/>
      <c r="O5" s="4"/>
      <c r="P5" s="4"/>
      <c r="Q5" s="4"/>
      <c r="R5" s="4"/>
      <c r="S5" s="4"/>
      <c r="T5" s="4"/>
      <c r="U5" s="4"/>
      <c r="V5" s="4"/>
      <c r="W5" s="4"/>
      <c r="X5" s="4"/>
      <c r="Y5" s="4"/>
      <c r="Z5" s="4"/>
    </row>
    <row r="6" spans="1:26" ht="15">
      <c r="A6" s="4"/>
      <c r="B6" s="4"/>
      <c r="C6" s="4"/>
      <c r="D6" s="4"/>
      <c r="E6" s="4"/>
      <c r="F6" s="4"/>
      <c r="G6" s="4"/>
      <c r="H6" s="4"/>
      <c r="I6" s="4"/>
      <c r="J6" s="4"/>
      <c r="K6" s="4"/>
      <c r="L6" s="4"/>
      <c r="M6" s="4"/>
      <c r="N6" s="4"/>
      <c r="O6" s="4"/>
      <c r="P6" s="4"/>
      <c r="Q6" s="4"/>
      <c r="R6" s="4"/>
      <c r="S6" s="4"/>
      <c r="T6" s="4"/>
      <c r="U6" s="4"/>
      <c r="V6" s="4"/>
      <c r="W6" s="4"/>
      <c r="X6" s="4"/>
      <c r="Y6" s="4"/>
      <c r="Z6" s="4"/>
    </row>
    <row r="7" spans="1:26" ht="15">
      <c r="A7" s="4"/>
      <c r="B7" s="4"/>
      <c r="C7" s="4"/>
      <c r="D7" s="4"/>
      <c r="E7" s="4"/>
      <c r="F7" s="4"/>
      <c r="G7" s="4"/>
      <c r="H7" s="4"/>
      <c r="I7" s="4"/>
      <c r="J7" s="4"/>
      <c r="K7" s="4"/>
      <c r="L7" s="4"/>
      <c r="M7" s="4"/>
      <c r="N7" s="4"/>
      <c r="O7" s="4"/>
      <c r="P7" s="4"/>
      <c r="Q7" s="4"/>
      <c r="R7" s="4"/>
      <c r="S7" s="4"/>
      <c r="T7" s="4"/>
      <c r="U7" s="4"/>
      <c r="V7" s="4"/>
      <c r="W7" s="4"/>
      <c r="X7" s="4"/>
      <c r="Y7" s="4"/>
      <c r="Z7" s="4"/>
    </row>
    <row r="8" spans="1:26" ht="15">
      <c r="A8" s="4"/>
      <c r="B8" s="4"/>
      <c r="C8" s="4"/>
      <c r="D8" s="4"/>
      <c r="E8" s="4"/>
      <c r="F8" s="4"/>
      <c r="G8" s="4"/>
      <c r="H8" s="4"/>
      <c r="I8" s="4"/>
      <c r="J8" s="4"/>
      <c r="K8" s="4"/>
      <c r="L8" s="4"/>
      <c r="M8" s="4"/>
      <c r="N8" s="4"/>
      <c r="O8" s="4"/>
      <c r="P8" s="4"/>
      <c r="Q8" s="4"/>
      <c r="R8" s="4"/>
      <c r="S8" s="4"/>
      <c r="T8" s="4"/>
      <c r="U8" s="4"/>
      <c r="V8" s="4"/>
      <c r="W8" s="4"/>
      <c r="X8" s="4"/>
      <c r="Y8" s="4"/>
      <c r="Z8" s="4"/>
    </row>
    <row r="9" spans="8:26" ht="15">
      <c r="H9" s="255" t="s">
        <v>195</v>
      </c>
      <c r="I9" s="267"/>
      <c r="J9" s="267"/>
      <c r="K9" s="4"/>
      <c r="L9" s="4"/>
      <c r="M9" s="4"/>
      <c r="N9" s="4"/>
      <c r="O9" s="4"/>
      <c r="P9" s="4"/>
      <c r="Q9" s="4"/>
      <c r="R9" s="4"/>
      <c r="S9" s="4"/>
      <c r="T9" s="4"/>
      <c r="U9" s="4"/>
      <c r="V9" s="4"/>
      <c r="W9" s="4"/>
      <c r="X9" s="4"/>
      <c r="Y9" s="4"/>
      <c r="Z9" s="4"/>
    </row>
    <row r="10" spans="1:26" ht="15">
      <c r="A10" s="62" t="s">
        <v>199</v>
      </c>
      <c r="H10" s="4"/>
      <c r="I10" s="4"/>
      <c r="J10" s="4"/>
      <c r="K10" s="4"/>
      <c r="L10" s="4"/>
      <c r="M10" s="4"/>
      <c r="N10" s="4"/>
      <c r="O10" s="4"/>
      <c r="P10" s="4"/>
      <c r="Q10" s="4"/>
      <c r="R10" s="4"/>
      <c r="S10" s="4"/>
      <c r="T10" s="4"/>
      <c r="U10" s="4"/>
      <c r="V10" s="4"/>
      <c r="W10" s="4"/>
      <c r="X10" s="4"/>
      <c r="Y10" s="4"/>
      <c r="Z10" s="4"/>
    </row>
    <row r="11" spans="1:26" ht="15" thickBot="1">
      <c r="A11" s="62" t="s">
        <v>200</v>
      </c>
      <c r="F11" s="161">
        <v>0</v>
      </c>
      <c r="G11" s="62" t="s">
        <v>14</v>
      </c>
      <c r="H11" s="4"/>
      <c r="I11" s="4"/>
      <c r="J11" s="4"/>
      <c r="K11" s="4"/>
      <c r="L11" s="4"/>
      <c r="M11" s="4"/>
      <c r="N11" s="4"/>
      <c r="O11" s="4"/>
      <c r="P11" s="4"/>
      <c r="Q11" s="4"/>
      <c r="R11" s="4"/>
      <c r="S11" s="4"/>
      <c r="T11" s="4"/>
      <c r="U11" s="4"/>
      <c r="V11" s="4"/>
      <c r="W11" s="4"/>
      <c r="X11" s="4"/>
      <c r="Y11" s="4"/>
      <c r="Z11" s="4"/>
    </row>
    <row r="12" spans="8:26" ht="15" thickTop="1">
      <c r="H12" s="4"/>
      <c r="I12" s="4"/>
      <c r="J12" s="4"/>
      <c r="K12" s="4"/>
      <c r="L12" s="4"/>
      <c r="M12" s="4"/>
      <c r="N12" s="4"/>
      <c r="O12" s="4"/>
      <c r="P12" s="4"/>
      <c r="Q12" s="4"/>
      <c r="R12" s="4"/>
      <c r="S12" s="4"/>
      <c r="T12" s="4"/>
      <c r="U12" s="4"/>
      <c r="V12" s="4"/>
      <c r="W12" s="4"/>
      <c r="X12" s="4"/>
      <c r="Y12" s="4"/>
      <c r="Z12" s="4"/>
    </row>
    <row r="13" spans="1:26" ht="1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sheetData>
  <sheetProtection algorithmName="SHA-512" hashValue="dJP5gDxpK+f6hgVrXpFr8NX/1GalRdVNF4rPn1A+IWWBGzy7uQFTeVpuk485aMIKkfTp0n9HcBQbwKMagYQIMw==" saltValue="R/TSmAZpbcJIqVk7Ikz9ww==" spinCount="100000" sheet="1" objects="1" scenarios="1"/>
  <mergeCells count="1">
    <mergeCell ref="H9:J9"/>
  </mergeCells>
  <hyperlinks>
    <hyperlink ref="H9" location="Hovedmodel!D23" display="Tilbage til hovedmodel"/>
    <hyperlink ref="H9:J9" location="'ho-model'!D23" display="Tilbage til hovedmode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6A7C-459E-42FA-864F-4BBB4904ED6B}">
  <dimension ref="A1:V76"/>
  <sheetViews>
    <sheetView workbookViewId="0" topLeftCell="A1">
      <selection activeCell="H17" sqref="H17"/>
    </sheetView>
  </sheetViews>
  <sheetFormatPr defaultColWidth="9.140625" defaultRowHeight="15"/>
  <cols>
    <col min="2" max="3" width="15.7109375" style="0" customWidth="1"/>
    <col min="4" max="4" width="9.7109375" style="0" customWidth="1"/>
    <col min="5" max="5" width="15.7109375" style="0" customWidth="1"/>
    <col min="8" max="8" width="20.7109375" style="0" customWidth="1"/>
  </cols>
  <sheetData>
    <row r="1" spans="8:22" ht="15">
      <c r="H1" s="4"/>
      <c r="I1" s="4"/>
      <c r="J1" s="4"/>
      <c r="K1" s="4"/>
      <c r="L1" s="4"/>
      <c r="M1" s="4"/>
      <c r="N1" s="4"/>
      <c r="O1" s="4"/>
      <c r="P1" s="4"/>
      <c r="Q1" s="4"/>
      <c r="R1" s="4"/>
      <c r="S1" s="4"/>
      <c r="T1" s="4"/>
      <c r="U1" s="4"/>
      <c r="V1" s="4"/>
    </row>
    <row r="2" spans="8:22" ht="15">
      <c r="H2" s="4"/>
      <c r="I2" s="4"/>
      <c r="J2" s="4"/>
      <c r="K2" s="4"/>
      <c r="L2" s="4"/>
      <c r="M2" s="4"/>
      <c r="N2" s="4"/>
      <c r="O2" s="4"/>
      <c r="P2" s="4"/>
      <c r="Q2" s="4"/>
      <c r="R2" s="4"/>
      <c r="S2" s="4"/>
      <c r="T2" s="4"/>
      <c r="U2" s="4"/>
      <c r="V2" s="4"/>
    </row>
    <row r="3" spans="8:22" ht="15">
      <c r="H3" s="4"/>
      <c r="I3" s="4"/>
      <c r="J3" s="4"/>
      <c r="K3" s="4"/>
      <c r="L3" s="4"/>
      <c r="M3" s="4"/>
      <c r="N3" s="4"/>
      <c r="O3" s="4"/>
      <c r="P3" s="4"/>
      <c r="Q3" s="4"/>
      <c r="R3" s="4"/>
      <c r="S3" s="4"/>
      <c r="T3" s="4"/>
      <c r="U3" s="4"/>
      <c r="V3" s="4"/>
    </row>
    <row r="4" spans="8:22" ht="15">
      <c r="H4" s="4"/>
      <c r="I4" s="4"/>
      <c r="J4" s="4"/>
      <c r="K4" s="4"/>
      <c r="L4" s="4"/>
      <c r="M4" s="4"/>
      <c r="N4" s="4"/>
      <c r="O4" s="4"/>
      <c r="P4" s="4"/>
      <c r="Q4" s="4"/>
      <c r="R4" s="4"/>
      <c r="S4" s="4"/>
      <c r="T4" s="4"/>
      <c r="U4" s="4"/>
      <c r="V4" s="4"/>
    </row>
    <row r="5" spans="8:22" ht="15">
      <c r="H5" s="4"/>
      <c r="I5" s="4"/>
      <c r="J5" s="4"/>
      <c r="K5" s="4"/>
      <c r="L5" s="4"/>
      <c r="M5" s="4"/>
      <c r="N5" s="4"/>
      <c r="O5" s="4"/>
      <c r="P5" s="4"/>
      <c r="Q5" s="4"/>
      <c r="R5" s="4"/>
      <c r="S5" s="4"/>
      <c r="T5" s="4"/>
      <c r="U5" s="4"/>
      <c r="V5" s="4"/>
    </row>
    <row r="6" spans="8:22" ht="15">
      <c r="H6" s="4"/>
      <c r="I6" s="4"/>
      <c r="J6" s="4"/>
      <c r="K6" s="4"/>
      <c r="L6" s="4"/>
      <c r="M6" s="4"/>
      <c r="N6" s="4"/>
      <c r="O6" s="4"/>
      <c r="P6" s="4"/>
      <c r="Q6" s="4"/>
      <c r="R6" s="4"/>
      <c r="S6" s="4"/>
      <c r="T6" s="4"/>
      <c r="U6" s="4"/>
      <c r="V6" s="4"/>
    </row>
    <row r="7" spans="8:22" ht="15">
      <c r="H7" s="4"/>
      <c r="I7" s="4"/>
      <c r="J7" s="4"/>
      <c r="K7" s="4"/>
      <c r="L7" s="4"/>
      <c r="M7" s="4"/>
      <c r="N7" s="4"/>
      <c r="O7" s="4"/>
      <c r="P7" s="4"/>
      <c r="Q7" s="4"/>
      <c r="R7" s="4"/>
      <c r="S7" s="4"/>
      <c r="T7" s="4"/>
      <c r="U7" s="4"/>
      <c r="V7" s="4"/>
    </row>
    <row r="8" spans="8:22" ht="15">
      <c r="H8" s="4"/>
      <c r="I8" s="4"/>
      <c r="J8" s="4"/>
      <c r="K8" s="4"/>
      <c r="L8" s="4"/>
      <c r="M8" s="4"/>
      <c r="N8" s="4"/>
      <c r="O8" s="4"/>
      <c r="P8" s="4"/>
      <c r="Q8" s="4"/>
      <c r="R8" s="4"/>
      <c r="S8" s="4"/>
      <c r="T8" s="4"/>
      <c r="U8" s="4"/>
      <c r="V8" s="4"/>
    </row>
    <row r="9" spans="8:22" ht="15">
      <c r="H9" s="4"/>
      <c r="I9" s="4"/>
      <c r="J9" s="4"/>
      <c r="K9" s="4"/>
      <c r="L9" s="4"/>
      <c r="M9" s="4"/>
      <c r="N9" s="4"/>
      <c r="O9" s="4"/>
      <c r="P9" s="4"/>
      <c r="Q9" s="4"/>
      <c r="R9" s="4"/>
      <c r="S9" s="4"/>
      <c r="T9" s="4"/>
      <c r="U9" s="4"/>
      <c r="V9" s="4"/>
    </row>
    <row r="10" spans="8:22" ht="15">
      <c r="H10" s="4"/>
      <c r="I10" s="4"/>
      <c r="J10" s="4"/>
      <c r="K10" s="4"/>
      <c r="L10" s="4"/>
      <c r="M10" s="4"/>
      <c r="N10" s="4"/>
      <c r="O10" s="4"/>
      <c r="P10" s="4"/>
      <c r="Q10" s="4"/>
      <c r="R10" s="4"/>
      <c r="S10" s="4"/>
      <c r="T10" s="4"/>
      <c r="U10" s="4"/>
      <c r="V10" s="4"/>
    </row>
    <row r="11" spans="8:22" ht="15">
      <c r="H11" s="106"/>
      <c r="I11" s="4"/>
      <c r="J11" s="4"/>
      <c r="K11" s="4"/>
      <c r="L11" s="4"/>
      <c r="M11" s="4"/>
      <c r="N11" s="4"/>
      <c r="O11" s="4"/>
      <c r="P11" s="4"/>
      <c r="Q11" s="4"/>
      <c r="R11" s="4"/>
      <c r="S11" s="4"/>
      <c r="T11" s="4"/>
      <c r="U11" s="4"/>
      <c r="V11" s="4"/>
    </row>
    <row r="12" spans="8:22" ht="15">
      <c r="H12" s="106"/>
      <c r="I12" s="4"/>
      <c r="J12" s="4"/>
      <c r="K12" s="4"/>
      <c r="L12" s="4"/>
      <c r="M12" s="4"/>
      <c r="N12" s="4"/>
      <c r="O12" s="4"/>
      <c r="P12" s="4"/>
      <c r="Q12" s="4"/>
      <c r="R12" s="4"/>
      <c r="S12" s="4"/>
      <c r="T12" s="4"/>
      <c r="U12" s="4"/>
      <c r="V12" s="4"/>
    </row>
    <row r="13" spans="8:22" ht="15">
      <c r="H13" s="106"/>
      <c r="I13" s="4"/>
      <c r="J13" s="4"/>
      <c r="K13" s="4"/>
      <c r="L13" s="4"/>
      <c r="M13" s="4"/>
      <c r="N13" s="4"/>
      <c r="O13" s="4"/>
      <c r="P13" s="4"/>
      <c r="Q13" s="4"/>
      <c r="R13" s="4"/>
      <c r="S13" s="4"/>
      <c r="T13" s="4"/>
      <c r="U13" s="4"/>
      <c r="V13" s="4"/>
    </row>
    <row r="14" spans="8:22" ht="15">
      <c r="H14" s="106"/>
      <c r="I14" s="4"/>
      <c r="J14" s="4"/>
      <c r="K14" s="4"/>
      <c r="L14" s="4"/>
      <c r="M14" s="4"/>
      <c r="N14" s="4"/>
      <c r="O14" s="4"/>
      <c r="P14" s="4"/>
      <c r="Q14" s="4"/>
      <c r="R14" s="4"/>
      <c r="S14" s="4"/>
      <c r="T14" s="4"/>
      <c r="U14" s="4"/>
      <c r="V14" s="4"/>
    </row>
    <row r="15" spans="8:22" ht="15">
      <c r="H15" s="106"/>
      <c r="I15" s="4"/>
      <c r="J15" s="4"/>
      <c r="K15" s="4"/>
      <c r="L15" s="4"/>
      <c r="M15" s="4"/>
      <c r="N15" s="4"/>
      <c r="O15" s="4"/>
      <c r="P15" s="4"/>
      <c r="Q15" s="4"/>
      <c r="R15" s="4"/>
      <c r="S15" s="4"/>
      <c r="T15" s="4"/>
      <c r="U15" s="4"/>
      <c r="V15" s="4"/>
    </row>
    <row r="16" spans="8:22" ht="15">
      <c r="H16" s="106"/>
      <c r="I16" s="4"/>
      <c r="J16" s="4"/>
      <c r="K16" s="4"/>
      <c r="L16" s="4"/>
      <c r="M16" s="4"/>
      <c r="N16" s="4"/>
      <c r="O16" s="4"/>
      <c r="P16" s="4"/>
      <c r="Q16" s="4"/>
      <c r="R16" s="4"/>
      <c r="S16" s="4"/>
      <c r="T16" s="4"/>
      <c r="U16" s="4"/>
      <c r="V16" s="4"/>
    </row>
    <row r="17" spans="8:22" ht="15">
      <c r="H17" s="106" t="s">
        <v>195</v>
      </c>
      <c r="I17" s="4"/>
      <c r="J17" s="4"/>
      <c r="K17" s="4"/>
      <c r="L17" s="4"/>
      <c r="M17" s="4"/>
      <c r="N17" s="4"/>
      <c r="O17" s="4"/>
      <c r="P17" s="4"/>
      <c r="Q17" s="4"/>
      <c r="R17" s="4"/>
      <c r="S17" s="4"/>
      <c r="T17" s="4"/>
      <c r="U17" s="4"/>
      <c r="V17" s="4"/>
    </row>
    <row r="18" spans="8:22" ht="15">
      <c r="H18" s="106"/>
      <c r="I18" s="4"/>
      <c r="J18" s="4"/>
      <c r="K18" s="4"/>
      <c r="L18" s="4"/>
      <c r="M18" s="4"/>
      <c r="N18" s="4"/>
      <c r="O18" s="4"/>
      <c r="P18" s="4"/>
      <c r="Q18" s="4"/>
      <c r="R18" s="4"/>
      <c r="S18" s="4"/>
      <c r="T18" s="4"/>
      <c r="U18" s="4"/>
      <c r="V18" s="4"/>
    </row>
    <row r="19" spans="1:22" ht="15">
      <c r="A19" t="s">
        <v>201</v>
      </c>
      <c r="B19" s="207" t="s">
        <v>202</v>
      </c>
      <c r="C19" s="180"/>
      <c r="D19" s="208"/>
      <c r="H19" s="106"/>
      <c r="I19" s="4"/>
      <c r="J19" s="4"/>
      <c r="K19" s="4"/>
      <c r="L19" s="4"/>
      <c r="M19" s="4"/>
      <c r="N19" s="4"/>
      <c r="O19" s="4"/>
      <c r="P19" s="4"/>
      <c r="Q19" s="4"/>
      <c r="R19" s="4"/>
      <c r="S19" s="4"/>
      <c r="T19" s="4"/>
      <c r="U19" s="4"/>
      <c r="V19" s="4"/>
    </row>
    <row r="20" spans="2:22" ht="15">
      <c r="B20" s="107" t="s">
        <v>203</v>
      </c>
      <c r="C20" s="107" t="s">
        <v>204</v>
      </c>
      <c r="D20" s="209" t="s">
        <v>205</v>
      </c>
      <c r="H20" s="106"/>
      <c r="I20" s="4"/>
      <c r="J20" s="4"/>
      <c r="K20" s="4"/>
      <c r="L20" s="4"/>
      <c r="M20" s="4"/>
      <c r="N20" s="4"/>
      <c r="O20" s="4"/>
      <c r="P20" s="4"/>
      <c r="Q20" s="4"/>
      <c r="R20" s="4"/>
      <c r="S20" s="4"/>
      <c r="T20" s="4"/>
      <c r="U20" s="4"/>
      <c r="V20" s="4"/>
    </row>
    <row r="21" spans="1:22" ht="15">
      <c r="A21" s="107" t="s">
        <v>206</v>
      </c>
      <c r="B21" s="210">
        <v>0.18</v>
      </c>
      <c r="C21" s="210">
        <v>0.12</v>
      </c>
      <c r="D21" s="210">
        <v>0.06</v>
      </c>
      <c r="H21" s="106"/>
      <c r="I21" s="4"/>
      <c r="J21" s="4"/>
      <c r="K21" s="4"/>
      <c r="L21" s="4"/>
      <c r="M21" s="4"/>
      <c r="N21" s="4"/>
      <c r="O21" s="4"/>
      <c r="P21" s="4"/>
      <c r="Q21" s="4"/>
      <c r="R21" s="4"/>
      <c r="S21" s="4"/>
      <c r="T21" s="4"/>
      <c r="U21" s="4"/>
      <c r="V21" s="4"/>
    </row>
    <row r="22" spans="1:22" ht="15">
      <c r="A22" s="107" t="s">
        <v>207</v>
      </c>
      <c r="B22" s="210">
        <v>0.16</v>
      </c>
      <c r="C22" s="210">
        <v>0.1</v>
      </c>
      <c r="D22" s="210">
        <v>0.06</v>
      </c>
      <c r="H22" s="106"/>
      <c r="I22" s="4"/>
      <c r="J22" s="4"/>
      <c r="K22" s="4"/>
      <c r="L22" s="4"/>
      <c r="M22" s="4"/>
      <c r="N22" s="4"/>
      <c r="O22" s="4"/>
      <c r="P22" s="4"/>
      <c r="Q22" s="4"/>
      <c r="R22" s="4"/>
      <c r="S22" s="4"/>
      <c r="T22" s="4"/>
      <c r="U22" s="4"/>
      <c r="V22" s="4"/>
    </row>
    <row r="23" spans="2:22" ht="15">
      <c r="B23" s="211"/>
      <c r="C23" s="211"/>
      <c r="D23" s="211"/>
      <c r="H23" s="106"/>
      <c r="I23" s="4"/>
      <c r="J23" s="4"/>
      <c r="K23" s="4"/>
      <c r="L23" s="4"/>
      <c r="M23" s="4"/>
      <c r="N23" s="4"/>
      <c r="O23" s="4"/>
      <c r="P23" s="4"/>
      <c r="Q23" s="4"/>
      <c r="R23" s="4"/>
      <c r="S23" s="4"/>
      <c r="T23" s="4"/>
      <c r="U23" s="4"/>
      <c r="V23" s="4"/>
    </row>
    <row r="24" spans="1:22" ht="15">
      <c r="A24" s="4"/>
      <c r="B24" s="212"/>
      <c r="C24" s="212"/>
      <c r="D24" s="212"/>
      <c r="E24" s="4"/>
      <c r="F24" s="4"/>
      <c r="G24" s="4"/>
      <c r="H24" s="106"/>
      <c r="I24" s="4"/>
      <c r="J24" s="4"/>
      <c r="K24" s="4"/>
      <c r="L24" s="4"/>
      <c r="M24" s="4"/>
      <c r="N24" s="4"/>
      <c r="O24" s="4"/>
      <c r="P24" s="4"/>
      <c r="Q24" s="4"/>
      <c r="R24" s="4"/>
      <c r="S24" s="4"/>
      <c r="T24" s="4"/>
      <c r="U24" s="4"/>
      <c r="V24" s="4"/>
    </row>
    <row r="25" spans="8:22" ht="15">
      <c r="H25" s="106"/>
      <c r="I25" s="4"/>
      <c r="J25" s="4"/>
      <c r="K25" s="4"/>
      <c r="L25" s="4"/>
      <c r="M25" s="4"/>
      <c r="N25" s="4"/>
      <c r="O25" s="4"/>
      <c r="P25" s="4"/>
      <c r="Q25" s="4"/>
      <c r="R25" s="4"/>
      <c r="S25" s="4"/>
      <c r="T25" s="4"/>
      <c r="U25" s="4"/>
      <c r="V25" s="4"/>
    </row>
    <row r="26" spans="1:22" ht="15">
      <c r="A26" s="62" t="s">
        <v>208</v>
      </c>
      <c r="H26" s="4"/>
      <c r="I26" s="4"/>
      <c r="J26" s="4"/>
      <c r="K26" s="4"/>
      <c r="L26" s="4"/>
      <c r="M26" s="4"/>
      <c r="N26" s="4"/>
      <c r="O26" s="4"/>
      <c r="P26" s="4"/>
      <c r="Q26" s="4"/>
      <c r="R26" s="4"/>
      <c r="S26" s="4"/>
      <c r="T26" s="4"/>
      <c r="U26" s="4"/>
      <c r="V26" s="4"/>
    </row>
    <row r="27" spans="1:22" ht="15" thickBot="1">
      <c r="A27" s="62" t="s">
        <v>209</v>
      </c>
      <c r="E27" s="213">
        <v>0</v>
      </c>
      <c r="F27" s="62" t="s">
        <v>19</v>
      </c>
      <c r="H27" s="4"/>
      <c r="I27" s="4"/>
      <c r="J27" s="4"/>
      <c r="K27" s="4"/>
      <c r="L27" s="4"/>
      <c r="M27" s="4"/>
      <c r="N27" s="4"/>
      <c r="O27" s="4"/>
      <c r="P27" s="4"/>
      <c r="Q27" s="4"/>
      <c r="R27" s="4"/>
      <c r="S27" s="4"/>
      <c r="T27" s="4"/>
      <c r="U27" s="4"/>
      <c r="V27" s="4"/>
    </row>
    <row r="28" spans="8:22" ht="15" thickTop="1">
      <c r="H28" s="4"/>
      <c r="I28" s="4"/>
      <c r="J28" s="4"/>
      <c r="K28" s="4"/>
      <c r="L28" s="4"/>
      <c r="M28" s="4"/>
      <c r="N28" s="4"/>
      <c r="O28" s="4"/>
      <c r="P28" s="4"/>
      <c r="Q28" s="4"/>
      <c r="R28" s="4"/>
      <c r="S28" s="4"/>
      <c r="T28" s="4"/>
      <c r="U28" s="4"/>
      <c r="V28" s="4"/>
    </row>
    <row r="29" spans="1:22" ht="15">
      <c r="A29" s="4"/>
      <c r="B29" s="4"/>
      <c r="C29" s="4"/>
      <c r="D29" s="4"/>
      <c r="E29" s="4"/>
      <c r="F29" s="4"/>
      <c r="G29" s="4"/>
      <c r="H29" s="4"/>
      <c r="I29" s="4"/>
      <c r="J29" s="4"/>
      <c r="K29" s="4"/>
      <c r="L29" s="4"/>
      <c r="M29" s="4"/>
      <c r="N29" s="4"/>
      <c r="O29" s="4"/>
      <c r="P29" s="4"/>
      <c r="Q29" s="4"/>
      <c r="R29" s="4"/>
      <c r="S29" s="4"/>
      <c r="T29" s="4"/>
      <c r="U29" s="4"/>
      <c r="V29" s="4"/>
    </row>
    <row r="30" spans="1:22" ht="15">
      <c r="A30" s="4"/>
      <c r="B30" s="4"/>
      <c r="C30" s="4"/>
      <c r="D30" s="4"/>
      <c r="E30" s="4"/>
      <c r="F30" s="4"/>
      <c r="G30" s="4"/>
      <c r="H30" s="4"/>
      <c r="I30" s="4"/>
      <c r="J30" s="4"/>
      <c r="K30" s="4"/>
      <c r="L30" s="4"/>
      <c r="M30" s="4"/>
      <c r="N30" s="4"/>
      <c r="O30" s="4"/>
      <c r="P30" s="4"/>
      <c r="Q30" s="4"/>
      <c r="R30" s="4"/>
      <c r="S30" s="4"/>
      <c r="T30" s="4"/>
      <c r="U30" s="4"/>
      <c r="V30" s="4"/>
    </row>
    <row r="31" spans="1:22" ht="15">
      <c r="A31" s="4"/>
      <c r="B31" s="4"/>
      <c r="C31" s="4"/>
      <c r="D31" s="4"/>
      <c r="E31" s="4"/>
      <c r="F31" s="4"/>
      <c r="G31" s="4"/>
      <c r="H31" s="4"/>
      <c r="I31" s="4"/>
      <c r="J31" s="4"/>
      <c r="K31" s="4"/>
      <c r="L31" s="4"/>
      <c r="M31" s="4"/>
      <c r="N31" s="4"/>
      <c r="O31" s="4"/>
      <c r="P31" s="4"/>
      <c r="Q31" s="4"/>
      <c r="R31" s="4"/>
      <c r="S31" s="4"/>
      <c r="T31" s="4"/>
      <c r="U31" s="4"/>
      <c r="V31" s="4"/>
    </row>
    <row r="32" spans="1:22" ht="15">
      <c r="A32" s="4"/>
      <c r="B32" s="4"/>
      <c r="C32" s="4"/>
      <c r="D32" s="4"/>
      <c r="E32" s="4"/>
      <c r="F32" s="4"/>
      <c r="G32" s="4"/>
      <c r="H32" s="4"/>
      <c r="I32" s="4"/>
      <c r="J32" s="4"/>
      <c r="K32" s="4"/>
      <c r="L32" s="4"/>
      <c r="M32" s="4"/>
      <c r="N32" s="4"/>
      <c r="O32" s="4"/>
      <c r="P32" s="4"/>
      <c r="Q32" s="4"/>
      <c r="R32" s="4"/>
      <c r="S32" s="4"/>
      <c r="T32" s="4"/>
      <c r="U32" s="4"/>
      <c r="V32" s="4"/>
    </row>
    <row r="33" spans="1:22" ht="15">
      <c r="A33" s="4"/>
      <c r="B33" s="4"/>
      <c r="C33" s="4"/>
      <c r="D33" s="4"/>
      <c r="E33" s="4"/>
      <c r="F33" s="4"/>
      <c r="G33" s="4"/>
      <c r="H33" s="4"/>
      <c r="I33" s="4"/>
      <c r="J33" s="4"/>
      <c r="K33" s="4"/>
      <c r="L33" s="4"/>
      <c r="M33" s="4"/>
      <c r="N33" s="4"/>
      <c r="O33" s="4"/>
      <c r="P33" s="4"/>
      <c r="Q33" s="4"/>
      <c r="R33" s="4"/>
      <c r="S33" s="4"/>
      <c r="T33" s="4"/>
      <c r="U33" s="4"/>
      <c r="V33" s="4"/>
    </row>
    <row r="34" spans="1:22" ht="15">
      <c r="A34" s="4"/>
      <c r="B34" s="4"/>
      <c r="C34" s="4"/>
      <c r="D34" s="4"/>
      <c r="E34" s="4"/>
      <c r="F34" s="4"/>
      <c r="G34" s="4"/>
      <c r="H34" s="4"/>
      <c r="I34" s="4"/>
      <c r="J34" s="4"/>
      <c r="K34" s="4"/>
      <c r="L34" s="4"/>
      <c r="M34" s="4"/>
      <c r="N34" s="4"/>
      <c r="O34" s="4"/>
      <c r="P34" s="4"/>
      <c r="Q34" s="4"/>
      <c r="R34" s="4"/>
      <c r="S34" s="4"/>
      <c r="T34" s="4"/>
      <c r="U34" s="4"/>
      <c r="V34" s="4"/>
    </row>
    <row r="35" spans="1:22" ht="15">
      <c r="A35" s="4"/>
      <c r="B35" s="4"/>
      <c r="C35" s="4"/>
      <c r="D35" s="4"/>
      <c r="E35" s="4"/>
      <c r="F35" s="4"/>
      <c r="G35" s="4"/>
      <c r="H35" s="4"/>
      <c r="I35" s="4"/>
      <c r="J35" s="4"/>
      <c r="K35" s="4"/>
      <c r="L35" s="4"/>
      <c r="M35" s="4"/>
      <c r="N35" s="4"/>
      <c r="O35" s="4"/>
      <c r="P35" s="4"/>
      <c r="Q35" s="4"/>
      <c r="R35" s="4"/>
      <c r="S35" s="4"/>
      <c r="T35" s="4"/>
      <c r="U35" s="4"/>
      <c r="V35" s="4"/>
    </row>
    <row r="36" spans="1:22" ht="15">
      <c r="A36" s="4"/>
      <c r="B36" s="4"/>
      <c r="C36" s="4"/>
      <c r="D36" s="4"/>
      <c r="E36" s="4"/>
      <c r="F36" s="4"/>
      <c r="G36" s="4"/>
      <c r="H36" s="4"/>
      <c r="I36" s="4"/>
      <c r="J36" s="4"/>
      <c r="K36" s="4"/>
      <c r="L36" s="4"/>
      <c r="M36" s="4"/>
      <c r="N36" s="4"/>
      <c r="O36" s="4"/>
      <c r="P36" s="4"/>
      <c r="Q36" s="4"/>
      <c r="R36" s="4"/>
      <c r="S36" s="4"/>
      <c r="T36" s="4"/>
      <c r="U36" s="4"/>
      <c r="V36" s="4"/>
    </row>
    <row r="37" spans="1:22" ht="15">
      <c r="A37" s="4"/>
      <c r="B37" s="4"/>
      <c r="C37" s="4"/>
      <c r="D37" s="4"/>
      <c r="E37" s="4"/>
      <c r="F37" s="4"/>
      <c r="G37" s="4"/>
      <c r="H37" s="4"/>
      <c r="I37" s="4"/>
      <c r="J37" s="4"/>
      <c r="K37" s="4"/>
      <c r="L37" s="4"/>
      <c r="M37" s="4"/>
      <c r="N37" s="4"/>
      <c r="O37" s="4"/>
      <c r="P37" s="4"/>
      <c r="Q37" s="4"/>
      <c r="R37" s="4"/>
      <c r="S37" s="4"/>
      <c r="T37" s="4"/>
      <c r="U37" s="4"/>
      <c r="V37" s="4"/>
    </row>
    <row r="38" spans="1:22" ht="15">
      <c r="A38" s="4"/>
      <c r="B38" s="4"/>
      <c r="C38" s="4"/>
      <c r="D38" s="4"/>
      <c r="E38" s="4"/>
      <c r="F38" s="4"/>
      <c r="G38" s="4"/>
      <c r="H38" s="4"/>
      <c r="I38" s="4"/>
      <c r="J38" s="4"/>
      <c r="K38" s="4"/>
      <c r="L38" s="4"/>
      <c r="M38" s="4"/>
      <c r="N38" s="4"/>
      <c r="O38" s="4"/>
      <c r="P38" s="4"/>
      <c r="Q38" s="4"/>
      <c r="R38" s="4"/>
      <c r="S38" s="4"/>
      <c r="T38" s="4"/>
      <c r="U38" s="4"/>
      <c r="V38" s="4"/>
    </row>
    <row r="39" spans="1:22" ht="15">
      <c r="A39" s="4"/>
      <c r="B39" s="4"/>
      <c r="C39" s="4"/>
      <c r="D39" s="4"/>
      <c r="E39" s="4"/>
      <c r="F39" s="4"/>
      <c r="G39" s="4"/>
      <c r="H39" s="4"/>
      <c r="I39" s="4"/>
      <c r="J39" s="4"/>
      <c r="K39" s="4"/>
      <c r="L39" s="4"/>
      <c r="M39" s="4"/>
      <c r="N39" s="4"/>
      <c r="O39" s="4"/>
      <c r="P39" s="4"/>
      <c r="Q39" s="4"/>
      <c r="R39" s="4"/>
      <c r="S39" s="4"/>
      <c r="T39" s="4"/>
      <c r="U39" s="4"/>
      <c r="V39" s="4"/>
    </row>
    <row r="40" spans="1:9" ht="15">
      <c r="A40" s="4"/>
      <c r="B40" s="4"/>
      <c r="C40" s="4"/>
      <c r="D40" s="4"/>
      <c r="E40" s="4"/>
      <c r="F40" s="4"/>
      <c r="G40" s="4"/>
      <c r="H40" s="4"/>
      <c r="I40" s="4"/>
    </row>
    <row r="41" spans="1:9" ht="15">
      <c r="A41" s="4"/>
      <c r="B41" s="4"/>
      <c r="C41" s="4"/>
      <c r="D41" s="4"/>
      <c r="E41" s="4"/>
      <c r="F41" s="4"/>
      <c r="G41" s="4"/>
      <c r="H41" s="4"/>
      <c r="I41" s="4"/>
    </row>
    <row r="42" spans="1:9" ht="15">
      <c r="A42" s="4"/>
      <c r="B42" s="4"/>
      <c r="C42" s="4"/>
      <c r="D42" s="4"/>
      <c r="E42" s="4"/>
      <c r="F42" s="4"/>
      <c r="G42" s="4"/>
      <c r="H42" s="4"/>
      <c r="I42" s="4"/>
    </row>
    <row r="43" spans="1:9" ht="15">
      <c r="A43" s="4"/>
      <c r="B43" s="4"/>
      <c r="C43" s="4"/>
      <c r="D43" s="4"/>
      <c r="E43" s="4"/>
      <c r="F43" s="4"/>
      <c r="G43" s="4"/>
      <c r="H43" s="4"/>
      <c r="I43" s="4"/>
    </row>
    <row r="44" spans="1:9" ht="15">
      <c r="A44" s="4"/>
      <c r="B44" s="4"/>
      <c r="C44" s="4"/>
      <c r="D44" s="4"/>
      <c r="E44" s="4"/>
      <c r="F44" s="4"/>
      <c r="G44" s="4"/>
      <c r="H44" s="4"/>
      <c r="I44" s="4"/>
    </row>
    <row r="45" spans="1:9" ht="15">
      <c r="A45" s="4"/>
      <c r="B45" s="4"/>
      <c r="C45" s="4"/>
      <c r="D45" s="4"/>
      <c r="E45" s="4"/>
      <c r="F45" s="4"/>
      <c r="G45" s="4"/>
      <c r="H45" s="4"/>
      <c r="I45" s="4"/>
    </row>
    <row r="46" spans="1:9" ht="15">
      <c r="A46" s="4"/>
      <c r="B46" s="4"/>
      <c r="C46" s="4"/>
      <c r="D46" s="4"/>
      <c r="E46" s="4"/>
      <c r="F46" s="4"/>
      <c r="G46" s="4"/>
      <c r="H46" s="4"/>
      <c r="I46" s="4"/>
    </row>
    <row r="47" spans="1:9" ht="15">
      <c r="A47" s="4"/>
      <c r="B47" s="4"/>
      <c r="C47" s="4"/>
      <c r="D47" s="4"/>
      <c r="E47" s="4"/>
      <c r="F47" s="4"/>
      <c r="G47" s="4"/>
      <c r="H47" s="4"/>
      <c r="I47" s="4"/>
    </row>
    <row r="48" spans="1:9" ht="15">
      <c r="A48" s="4"/>
      <c r="B48" s="4"/>
      <c r="C48" s="4"/>
      <c r="D48" s="4"/>
      <c r="E48" s="4"/>
      <c r="F48" s="4"/>
      <c r="G48" s="4"/>
      <c r="H48" s="4"/>
      <c r="I48" s="4"/>
    </row>
    <row r="49" spans="1:9" ht="15">
      <c r="A49" s="4"/>
      <c r="B49" s="4"/>
      <c r="C49" s="4"/>
      <c r="D49" s="4"/>
      <c r="E49" s="4"/>
      <c r="F49" s="4"/>
      <c r="G49" s="4"/>
      <c r="H49" s="4"/>
      <c r="I49" s="4"/>
    </row>
    <row r="50" spans="1:9" ht="15">
      <c r="A50" s="4"/>
      <c r="B50" s="4"/>
      <c r="C50" s="4"/>
      <c r="D50" s="4"/>
      <c r="E50" s="4"/>
      <c r="F50" s="4"/>
      <c r="G50" s="4"/>
      <c r="H50" s="4"/>
      <c r="I50" s="4"/>
    </row>
    <row r="51" spans="1:9" ht="15">
      <c r="A51" s="4"/>
      <c r="B51" s="4"/>
      <c r="C51" s="4"/>
      <c r="D51" s="4"/>
      <c r="E51" s="4"/>
      <c r="F51" s="4"/>
      <c r="G51" s="4"/>
      <c r="H51" s="4"/>
      <c r="I51" s="4"/>
    </row>
    <row r="52" spans="1:9" ht="15">
      <c r="A52" s="4"/>
      <c r="B52" s="4"/>
      <c r="C52" s="4"/>
      <c r="D52" s="4"/>
      <c r="E52" s="4"/>
      <c r="F52" s="4"/>
      <c r="G52" s="4"/>
      <c r="H52" s="4"/>
      <c r="I52" s="4"/>
    </row>
    <row r="53" spans="1:9" ht="15">
      <c r="A53" s="4"/>
      <c r="B53" s="4"/>
      <c r="C53" s="4"/>
      <c r="D53" s="4"/>
      <c r="E53" s="4"/>
      <c r="F53" s="4"/>
      <c r="G53" s="4"/>
      <c r="H53" s="4"/>
      <c r="I53" s="4"/>
    </row>
    <row r="54" spans="1:9" ht="15">
      <c r="A54" s="4"/>
      <c r="B54" s="4"/>
      <c r="C54" s="4"/>
      <c r="D54" s="4"/>
      <c r="E54" s="4"/>
      <c r="F54" s="4"/>
      <c r="G54" s="4"/>
      <c r="H54" s="4"/>
      <c r="I54" s="4"/>
    </row>
    <row r="55" spans="1:9" ht="15">
      <c r="A55" s="4"/>
      <c r="B55" s="4"/>
      <c r="C55" s="4"/>
      <c r="D55" s="4"/>
      <c r="E55" s="4"/>
      <c r="F55" s="4"/>
      <c r="G55" s="4"/>
      <c r="H55" s="4"/>
      <c r="I55" s="4"/>
    </row>
    <row r="56" spans="1:9" ht="15">
      <c r="A56" s="4"/>
      <c r="B56" s="4"/>
      <c r="C56" s="4"/>
      <c r="D56" s="4"/>
      <c r="E56" s="4"/>
      <c r="F56" s="4"/>
      <c r="G56" s="4"/>
      <c r="H56" s="4"/>
      <c r="I56" s="4"/>
    </row>
    <row r="57" spans="1:9" ht="15">
      <c r="A57" s="4"/>
      <c r="B57" s="4"/>
      <c r="C57" s="4"/>
      <c r="D57" s="4"/>
      <c r="E57" s="4"/>
      <c r="F57" s="4"/>
      <c r="G57" s="4"/>
      <c r="H57" s="4"/>
      <c r="I57" s="4"/>
    </row>
    <row r="58" spans="1:9" ht="15">
      <c r="A58" s="4"/>
      <c r="B58" s="4"/>
      <c r="C58" s="4"/>
      <c r="D58" s="4"/>
      <c r="E58" s="4"/>
      <c r="F58" s="4"/>
      <c r="G58" s="4"/>
      <c r="H58" s="4"/>
      <c r="I58" s="4"/>
    </row>
    <row r="59" spans="1:9" ht="15">
      <c r="A59" s="4"/>
      <c r="B59" s="4"/>
      <c r="C59" s="4"/>
      <c r="D59" s="4"/>
      <c r="E59" s="4"/>
      <c r="F59" s="4"/>
      <c r="G59" s="4"/>
      <c r="H59" s="4"/>
      <c r="I59" s="4"/>
    </row>
    <row r="60" spans="1:9" ht="15">
      <c r="A60" s="4"/>
      <c r="B60" s="4"/>
      <c r="C60" s="4"/>
      <c r="D60" s="4"/>
      <c r="E60" s="4"/>
      <c r="F60" s="4"/>
      <c r="G60" s="4"/>
      <c r="H60" s="4"/>
      <c r="I60" s="4"/>
    </row>
    <row r="61" spans="1:9" ht="15">
      <c r="A61" s="4"/>
      <c r="B61" s="4"/>
      <c r="C61" s="4"/>
      <c r="D61" s="4"/>
      <c r="E61" s="4"/>
      <c r="F61" s="4"/>
      <c r="G61" s="4"/>
      <c r="H61" s="4"/>
      <c r="I61" s="4"/>
    </row>
    <row r="62" spans="1:9" ht="15">
      <c r="A62" s="4"/>
      <c r="B62" s="4"/>
      <c r="C62" s="4"/>
      <c r="D62" s="4"/>
      <c r="E62" s="4"/>
      <c r="F62" s="4"/>
      <c r="G62" s="4"/>
      <c r="H62" s="4"/>
      <c r="I62" s="4"/>
    </row>
    <row r="63" spans="1:9" ht="15">
      <c r="A63" s="4"/>
      <c r="B63" s="4"/>
      <c r="C63" s="4"/>
      <c r="D63" s="4"/>
      <c r="E63" s="4"/>
      <c r="F63" s="4"/>
      <c r="G63" s="4"/>
      <c r="H63" s="4"/>
      <c r="I63" s="4"/>
    </row>
    <row r="64" spans="1:9" ht="15">
      <c r="A64" s="4"/>
      <c r="B64" s="4"/>
      <c r="C64" s="4"/>
      <c r="D64" s="4"/>
      <c r="E64" s="4"/>
      <c r="F64" s="4"/>
      <c r="G64" s="4"/>
      <c r="H64" s="4"/>
      <c r="I64" s="4"/>
    </row>
    <row r="65" spans="1:9" ht="15">
      <c r="A65" s="4"/>
      <c r="B65" s="4"/>
      <c r="C65" s="4"/>
      <c r="D65" s="4"/>
      <c r="E65" s="4"/>
      <c r="F65" s="4"/>
      <c r="G65" s="4"/>
      <c r="H65" s="4"/>
      <c r="I65" s="4"/>
    </row>
    <row r="66" spans="1:9" ht="15">
      <c r="A66" s="4"/>
      <c r="B66" s="4"/>
      <c r="C66" s="4"/>
      <c r="D66" s="4"/>
      <c r="E66" s="4"/>
      <c r="F66" s="4"/>
      <c r="G66" s="4"/>
      <c r="H66" s="4"/>
      <c r="I66" s="4"/>
    </row>
    <row r="67" spans="1:9" ht="15">
      <c r="A67" s="4"/>
      <c r="B67" s="4"/>
      <c r="C67" s="4"/>
      <c r="D67" s="4"/>
      <c r="E67" s="4"/>
      <c r="F67" s="4"/>
      <c r="G67" s="4"/>
      <c r="H67" s="4"/>
      <c r="I67" s="4"/>
    </row>
    <row r="68" spans="1:9" ht="15">
      <c r="A68" s="4"/>
      <c r="B68" s="4"/>
      <c r="C68" s="4"/>
      <c r="D68" s="4"/>
      <c r="E68" s="4"/>
      <c r="F68" s="4"/>
      <c r="G68" s="4"/>
      <c r="H68" s="4"/>
      <c r="I68" s="4"/>
    </row>
    <row r="69" spans="1:9" ht="15">
      <c r="A69" s="4"/>
      <c r="B69" s="4"/>
      <c r="C69" s="4"/>
      <c r="D69" s="4"/>
      <c r="E69" s="4"/>
      <c r="F69" s="4"/>
      <c r="G69" s="4"/>
      <c r="H69" s="4"/>
      <c r="I69" s="4"/>
    </row>
    <row r="70" spans="1:9" ht="15">
      <c r="A70" s="4"/>
      <c r="B70" s="4"/>
      <c r="C70" s="4"/>
      <c r="D70" s="4"/>
      <c r="E70" s="4"/>
      <c r="F70" s="4"/>
      <c r="G70" s="4"/>
      <c r="H70" s="4"/>
      <c r="I70" s="4"/>
    </row>
    <row r="71" spans="1:9" ht="15">
      <c r="A71" s="4"/>
      <c r="B71" s="4"/>
      <c r="C71" s="4"/>
      <c r="D71" s="4"/>
      <c r="E71" s="4"/>
      <c r="F71" s="4"/>
      <c r="G71" s="4"/>
      <c r="H71" s="4"/>
      <c r="I71" s="4"/>
    </row>
    <row r="72" spans="1:9" ht="15">
      <c r="A72" s="4"/>
      <c r="B72" s="4"/>
      <c r="C72" s="4"/>
      <c r="D72" s="4"/>
      <c r="E72" s="4"/>
      <c r="F72" s="4"/>
      <c r="G72" s="4"/>
      <c r="H72" s="4"/>
      <c r="I72" s="4"/>
    </row>
    <row r="73" spans="1:9" ht="15">
      <c r="A73" s="4"/>
      <c r="B73" s="4"/>
      <c r="C73" s="4"/>
      <c r="D73" s="4"/>
      <c r="E73" s="4"/>
      <c r="F73" s="4"/>
      <c r="G73" s="4"/>
      <c r="H73" s="4"/>
      <c r="I73" s="4"/>
    </row>
    <row r="74" spans="1:9" ht="15">
      <c r="A74" s="4"/>
      <c r="B74" s="4"/>
      <c r="C74" s="4"/>
      <c r="D74" s="4"/>
      <c r="E74" s="4"/>
      <c r="F74" s="4"/>
      <c r="G74" s="4"/>
      <c r="H74" s="4"/>
      <c r="I74" s="4"/>
    </row>
    <row r="75" spans="1:9" ht="15">
      <c r="A75" s="4"/>
      <c r="B75" s="4"/>
      <c r="C75" s="4"/>
      <c r="D75" s="4"/>
      <c r="E75" s="4"/>
      <c r="F75" s="4"/>
      <c r="G75" s="4"/>
      <c r="H75" s="4"/>
      <c r="I75" s="4"/>
    </row>
    <row r="76" spans="1:9" ht="15">
      <c r="A76" s="4"/>
      <c r="B76" s="4"/>
      <c r="C76" s="4"/>
      <c r="D76" s="4"/>
      <c r="E76" s="4"/>
      <c r="F76" s="4"/>
      <c r="G76" s="4"/>
      <c r="H76" s="4"/>
      <c r="I76" s="4"/>
    </row>
  </sheetData>
  <sheetProtection algorithmName="SHA-512" hashValue="B8+OLY0BCqeDe4Ag6bUpRHUoyHx/RkeqQAON5WACq1FBpQbjmX4EqMtzvJy2rIvrKJbfNngXGYX/wt66hQ5+MA==" saltValue="IFQmdx5FqC1VbZyLZoKt3A==" spinCount="100000" sheet="1" objects="1" scenarios="1"/>
  <hyperlinks>
    <hyperlink ref="H17" location="'ho-model'!D26" display="Tilbage til hovedmodel"/>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7D00F-FAC6-4B88-B90F-A11A86D49479}">
  <dimension ref="A1:AB77"/>
  <sheetViews>
    <sheetView workbookViewId="0" topLeftCell="A1">
      <selection activeCell="O13" sqref="O13:Q13"/>
    </sheetView>
  </sheetViews>
  <sheetFormatPr defaultColWidth="9.140625" defaultRowHeight="15"/>
  <cols>
    <col min="1" max="1" width="15.8515625" style="0" customWidth="1"/>
    <col min="2" max="13" width="5.7109375" style="0" customWidth="1"/>
  </cols>
  <sheetData>
    <row r="1" spans="1:28" ht="15">
      <c r="A1" s="4"/>
      <c r="B1" s="4"/>
      <c r="C1" s="4"/>
      <c r="D1" s="4"/>
      <c r="E1" s="4"/>
      <c r="F1" s="4"/>
      <c r="G1" s="4"/>
      <c r="H1" s="4"/>
      <c r="I1" s="4"/>
      <c r="J1" s="4"/>
      <c r="K1" s="4"/>
      <c r="L1" s="4"/>
      <c r="M1" s="4"/>
      <c r="N1" s="4"/>
      <c r="O1" s="4"/>
      <c r="P1" s="4"/>
      <c r="Q1" s="4"/>
      <c r="R1" s="4"/>
      <c r="S1" s="4"/>
      <c r="T1" s="4"/>
      <c r="U1" s="4"/>
      <c r="V1" s="4"/>
      <c r="W1" s="4"/>
      <c r="X1" s="4"/>
      <c r="Y1" s="4"/>
      <c r="Z1" s="4"/>
      <c r="AA1" s="4"/>
      <c r="AB1" s="4"/>
    </row>
    <row r="2" spans="1:28" ht="15">
      <c r="A2" s="4"/>
      <c r="B2" s="4"/>
      <c r="C2" s="4"/>
      <c r="D2" s="4"/>
      <c r="E2" s="4"/>
      <c r="F2" s="4"/>
      <c r="G2" s="4"/>
      <c r="H2" s="4"/>
      <c r="I2" s="4"/>
      <c r="J2" s="4"/>
      <c r="K2" s="4"/>
      <c r="L2" s="4"/>
      <c r="M2" s="4"/>
      <c r="N2" s="4"/>
      <c r="O2" s="4"/>
      <c r="P2" s="4"/>
      <c r="Q2" s="4"/>
      <c r="R2" s="4"/>
      <c r="S2" s="4"/>
      <c r="T2" s="4"/>
      <c r="U2" s="4"/>
      <c r="V2" s="4"/>
      <c r="W2" s="4"/>
      <c r="X2" s="4"/>
      <c r="Y2" s="4"/>
      <c r="Z2" s="4"/>
      <c r="AA2" s="4"/>
      <c r="AB2" s="4"/>
    </row>
    <row r="3" spans="1:28" ht="15">
      <c r="A3" s="4"/>
      <c r="B3" s="4"/>
      <c r="C3" s="4"/>
      <c r="D3" s="4"/>
      <c r="E3" s="4"/>
      <c r="F3" s="4"/>
      <c r="G3" s="4"/>
      <c r="H3" s="4"/>
      <c r="I3" s="4"/>
      <c r="J3" s="4"/>
      <c r="K3" s="4"/>
      <c r="L3" s="4"/>
      <c r="M3" s="4"/>
      <c r="N3" s="4"/>
      <c r="O3" s="4"/>
      <c r="P3" s="4"/>
      <c r="Q3" s="4"/>
      <c r="R3" s="4"/>
      <c r="S3" s="4"/>
      <c r="T3" s="4"/>
      <c r="U3" s="4"/>
      <c r="V3" s="4"/>
      <c r="W3" s="4"/>
      <c r="X3" s="4"/>
      <c r="Y3" s="4"/>
      <c r="Z3" s="4"/>
      <c r="AA3" s="4"/>
      <c r="AB3" s="4"/>
    </row>
    <row r="4" spans="1:28" ht="15">
      <c r="A4" s="4"/>
      <c r="B4" s="4"/>
      <c r="C4" s="4"/>
      <c r="D4" s="4"/>
      <c r="E4" s="4"/>
      <c r="F4" s="4"/>
      <c r="G4" s="4"/>
      <c r="H4" s="4"/>
      <c r="I4" s="4"/>
      <c r="J4" s="4"/>
      <c r="K4" s="4"/>
      <c r="L4" s="4"/>
      <c r="M4" s="4"/>
      <c r="N4" s="4"/>
      <c r="O4" s="4"/>
      <c r="P4" s="4"/>
      <c r="Q4" s="4"/>
      <c r="R4" s="4"/>
      <c r="S4" s="4"/>
      <c r="T4" s="4"/>
      <c r="U4" s="4"/>
      <c r="V4" s="4"/>
      <c r="W4" s="4"/>
      <c r="X4" s="4"/>
      <c r="Y4" s="4"/>
      <c r="Z4" s="4"/>
      <c r="AA4" s="4"/>
      <c r="AB4" s="4"/>
    </row>
    <row r="5" spans="1:28" ht="15">
      <c r="A5" s="4"/>
      <c r="B5" s="4"/>
      <c r="C5" s="4"/>
      <c r="D5" s="4"/>
      <c r="E5" s="4"/>
      <c r="F5" s="4"/>
      <c r="G5" s="4"/>
      <c r="H5" s="4"/>
      <c r="I5" s="4"/>
      <c r="J5" s="4"/>
      <c r="K5" s="4"/>
      <c r="L5" s="4"/>
      <c r="M5" s="4"/>
      <c r="N5" s="4"/>
      <c r="O5" s="4"/>
      <c r="P5" s="4"/>
      <c r="Q5" s="4"/>
      <c r="R5" s="4"/>
      <c r="S5" s="4"/>
      <c r="T5" s="4"/>
      <c r="U5" s="4"/>
      <c r="V5" s="4"/>
      <c r="W5" s="4"/>
      <c r="X5" s="4"/>
      <c r="Y5" s="4"/>
      <c r="Z5" s="4"/>
      <c r="AA5" s="4"/>
      <c r="AB5" s="4"/>
    </row>
    <row r="6" spans="1:28" ht="15">
      <c r="A6" s="4"/>
      <c r="B6" s="4"/>
      <c r="C6" s="4"/>
      <c r="D6" s="4"/>
      <c r="E6" s="4"/>
      <c r="F6" s="4"/>
      <c r="G6" s="4"/>
      <c r="H6" s="4"/>
      <c r="I6" s="4"/>
      <c r="J6" s="4"/>
      <c r="K6" s="4"/>
      <c r="L6" s="4"/>
      <c r="M6" s="4"/>
      <c r="N6" s="4"/>
      <c r="O6" s="4"/>
      <c r="P6" s="4"/>
      <c r="Q6" s="4"/>
      <c r="R6" s="4"/>
      <c r="S6" s="4"/>
      <c r="T6" s="4"/>
      <c r="U6" s="4"/>
      <c r="V6" s="4"/>
      <c r="W6" s="4"/>
      <c r="X6" s="4"/>
      <c r="Y6" s="4"/>
      <c r="Z6" s="4"/>
      <c r="AA6" s="4"/>
      <c r="AB6" s="4"/>
    </row>
    <row r="7" spans="1:28" ht="15">
      <c r="A7" s="4"/>
      <c r="B7" s="4"/>
      <c r="C7" s="4"/>
      <c r="D7" s="4"/>
      <c r="E7" s="4"/>
      <c r="F7" s="4"/>
      <c r="G7" s="4"/>
      <c r="H7" s="4"/>
      <c r="I7" s="4"/>
      <c r="J7" s="4"/>
      <c r="K7" s="4"/>
      <c r="L7" s="4"/>
      <c r="M7" s="4"/>
      <c r="N7" s="4"/>
      <c r="O7" s="4"/>
      <c r="P7" s="4"/>
      <c r="Q7" s="4"/>
      <c r="R7" s="4"/>
      <c r="S7" s="4"/>
      <c r="T7" s="4"/>
      <c r="U7" s="4"/>
      <c r="V7" s="4"/>
      <c r="W7" s="4"/>
      <c r="X7" s="4"/>
      <c r="Y7" s="4"/>
      <c r="Z7" s="4"/>
      <c r="AA7" s="4"/>
      <c r="AB7" s="4"/>
    </row>
    <row r="8" spans="1:28" ht="15">
      <c r="A8" s="62" t="s">
        <v>210</v>
      </c>
      <c r="O8" s="4"/>
      <c r="P8" s="4"/>
      <c r="Q8" s="4"/>
      <c r="R8" s="4"/>
      <c r="S8" s="4"/>
      <c r="T8" s="4"/>
      <c r="U8" s="4"/>
      <c r="V8" s="4"/>
      <c r="W8" s="4"/>
      <c r="X8" s="4"/>
      <c r="Y8" s="4"/>
      <c r="Z8" s="4"/>
      <c r="AA8" s="4"/>
      <c r="AB8" s="4"/>
    </row>
    <row r="9" spans="1:28" ht="15" thickBot="1">
      <c r="A9" s="62" t="s">
        <v>211</v>
      </c>
      <c r="G9" s="213">
        <v>0</v>
      </c>
      <c r="H9" s="62" t="s">
        <v>22</v>
      </c>
      <c r="O9" s="4"/>
      <c r="P9" s="4"/>
      <c r="Q9" s="4"/>
      <c r="R9" s="4"/>
      <c r="S9" s="4"/>
      <c r="T9" s="4"/>
      <c r="U9" s="4"/>
      <c r="V9" s="4"/>
      <c r="W9" s="4"/>
      <c r="X9" s="4"/>
      <c r="Y9" s="4"/>
      <c r="Z9" s="4"/>
      <c r="AA9" s="4"/>
      <c r="AB9" s="4"/>
    </row>
    <row r="10" spans="1:28" ht="15" thickTop="1">
      <c r="A10" s="62"/>
      <c r="G10" s="214"/>
      <c r="H10" s="62"/>
      <c r="O10" s="4"/>
      <c r="P10" s="4"/>
      <c r="Q10" s="4"/>
      <c r="R10" s="4"/>
      <c r="S10" s="4"/>
      <c r="T10" s="4"/>
      <c r="U10" s="4"/>
      <c r="V10" s="4"/>
      <c r="W10" s="4"/>
      <c r="X10" s="4"/>
      <c r="Y10" s="4"/>
      <c r="Z10" s="4"/>
      <c r="AA10" s="4"/>
      <c r="AB10" s="4"/>
    </row>
    <row r="11" spans="1:28" ht="15">
      <c r="A11" s="12"/>
      <c r="B11" s="4"/>
      <c r="C11" s="4"/>
      <c r="D11" s="4"/>
      <c r="E11" s="4"/>
      <c r="F11" s="4"/>
      <c r="G11" s="215"/>
      <c r="H11" s="12"/>
      <c r="I11" s="4"/>
      <c r="J11" s="4"/>
      <c r="K11" s="4"/>
      <c r="L11" s="4"/>
      <c r="M11" s="4"/>
      <c r="N11" s="4"/>
      <c r="O11" s="4"/>
      <c r="P11" s="4"/>
      <c r="Q11" s="4"/>
      <c r="R11" s="4"/>
      <c r="S11" s="4"/>
      <c r="T11" s="4"/>
      <c r="U11" s="4"/>
      <c r="V11" s="4"/>
      <c r="W11" s="4"/>
      <c r="X11" s="4"/>
      <c r="Y11" s="4"/>
      <c r="Z11" s="4"/>
      <c r="AA11" s="4"/>
      <c r="AB11" s="4"/>
    </row>
    <row r="12" spans="1:28" ht="15">
      <c r="A12" s="62"/>
      <c r="G12" s="214"/>
      <c r="H12" s="62"/>
      <c r="O12" s="4"/>
      <c r="P12" s="4"/>
      <c r="Q12" s="4"/>
      <c r="R12" s="4"/>
      <c r="S12" s="4"/>
      <c r="T12" s="4"/>
      <c r="U12" s="4"/>
      <c r="V12" s="4"/>
      <c r="W12" s="4"/>
      <c r="X12" s="4"/>
      <c r="Y12" s="4"/>
      <c r="Z12" s="4"/>
      <c r="AA12" s="4"/>
      <c r="AB12" s="4"/>
    </row>
    <row r="13" spans="1:28" ht="15">
      <c r="A13" s="62"/>
      <c r="G13" s="214"/>
      <c r="H13" s="62"/>
      <c r="O13" s="255" t="s">
        <v>195</v>
      </c>
      <c r="P13" s="268"/>
      <c r="Q13" s="268"/>
      <c r="R13" s="4"/>
      <c r="S13" s="4"/>
      <c r="T13" s="4"/>
      <c r="U13" s="4"/>
      <c r="V13" s="4"/>
      <c r="W13" s="4"/>
      <c r="X13" s="4"/>
      <c r="Y13" s="4"/>
      <c r="Z13" s="4"/>
      <c r="AA13" s="4"/>
      <c r="AB13" s="4"/>
    </row>
    <row r="14" spans="1:28" ht="15">
      <c r="A14" s="62"/>
      <c r="G14" s="214"/>
      <c r="H14" s="62"/>
      <c r="O14" s="4"/>
      <c r="P14" s="4"/>
      <c r="Q14" s="4"/>
      <c r="R14" s="4"/>
      <c r="S14" s="4"/>
      <c r="T14" s="4"/>
      <c r="U14" s="4"/>
      <c r="V14" s="4"/>
      <c r="W14" s="4"/>
      <c r="X14" s="4"/>
      <c r="Y14" s="4"/>
      <c r="Z14" s="4"/>
      <c r="AA14" s="4"/>
      <c r="AB14" s="4"/>
    </row>
    <row r="15" spans="1:28" ht="15">
      <c r="A15" s="62"/>
      <c r="G15" s="214"/>
      <c r="H15" s="62"/>
      <c r="O15" s="4"/>
      <c r="P15" s="4"/>
      <c r="Q15" s="4"/>
      <c r="R15" s="4"/>
      <c r="S15" s="4"/>
      <c r="T15" s="4"/>
      <c r="U15" s="4"/>
      <c r="V15" s="4"/>
      <c r="W15" s="4"/>
      <c r="X15" s="4"/>
      <c r="Y15" s="4"/>
      <c r="Z15" s="4"/>
      <c r="AA15" s="4"/>
      <c r="AB15" s="4"/>
    </row>
    <row r="16" spans="1:28" ht="15">
      <c r="A16" s="62"/>
      <c r="B16" s="216">
        <f>'ho-model'!D18/5</f>
        <v>0</v>
      </c>
      <c r="C16" t="s">
        <v>28</v>
      </c>
      <c r="G16" s="214"/>
      <c r="H16" s="62"/>
      <c r="O16" s="4"/>
      <c r="P16" s="4"/>
      <c r="Q16" s="4"/>
      <c r="R16" s="4"/>
      <c r="S16" s="4"/>
      <c r="T16" s="4"/>
      <c r="U16" s="4"/>
      <c r="V16" s="4"/>
      <c r="W16" s="4"/>
      <c r="X16" s="4"/>
      <c r="Y16" s="4"/>
      <c r="Z16" s="4"/>
      <c r="AA16" s="4"/>
      <c r="AB16" s="4"/>
    </row>
    <row r="17" spans="1:28" ht="15">
      <c r="A17" s="62"/>
      <c r="G17" s="214"/>
      <c r="H17" s="62"/>
      <c r="O17" s="4"/>
      <c r="P17" s="4"/>
      <c r="Q17" s="4"/>
      <c r="R17" s="4"/>
      <c r="S17" s="4"/>
      <c r="T17" s="4"/>
      <c r="U17" s="4"/>
      <c r="V17" s="4"/>
      <c r="W17" s="4"/>
      <c r="X17" s="4"/>
      <c r="Y17" s="4"/>
      <c r="Z17" s="4"/>
      <c r="AA17" s="4"/>
      <c r="AB17" s="4"/>
    </row>
    <row r="18" spans="1:28" ht="15">
      <c r="A18" s="217"/>
      <c r="B18" s="49"/>
      <c r="C18" s="49"/>
      <c r="D18" s="49"/>
      <c r="E18" s="49"/>
      <c r="F18" s="49"/>
      <c r="G18" s="218"/>
      <c r="H18" s="217"/>
      <c r="I18" s="49"/>
      <c r="J18" s="49"/>
      <c r="K18" s="49"/>
      <c r="L18" s="49"/>
      <c r="M18" s="49"/>
      <c r="O18" s="4"/>
      <c r="P18" s="4"/>
      <c r="Q18" s="4"/>
      <c r="R18" s="4"/>
      <c r="S18" s="4"/>
      <c r="T18" s="4"/>
      <c r="U18" s="4"/>
      <c r="V18" s="4"/>
      <c r="W18" s="4"/>
      <c r="X18" s="4"/>
      <c r="Y18" s="4"/>
      <c r="Z18" s="4"/>
      <c r="AA18" s="4"/>
      <c r="AB18" s="4"/>
    </row>
    <row r="19" spans="1:28" ht="15">
      <c r="A19" s="49"/>
      <c r="B19" s="49"/>
      <c r="C19" s="49"/>
      <c r="D19" s="49"/>
      <c r="E19" s="49"/>
      <c r="F19" s="49"/>
      <c r="G19" s="49"/>
      <c r="H19" s="49"/>
      <c r="I19" s="49"/>
      <c r="J19" s="49"/>
      <c r="K19" s="49"/>
      <c r="L19" s="49"/>
      <c r="M19" s="49"/>
      <c r="O19" s="4"/>
      <c r="P19" s="4"/>
      <c r="Q19" s="4"/>
      <c r="R19" s="4"/>
      <c r="S19" s="4"/>
      <c r="T19" s="4"/>
      <c r="U19" s="4"/>
      <c r="V19" s="4"/>
      <c r="W19" s="4"/>
      <c r="X19" s="4"/>
      <c r="Y19" s="4"/>
      <c r="Z19" s="4"/>
      <c r="AA19" s="4"/>
      <c r="AB19" s="4"/>
    </row>
    <row r="20" spans="1:28" ht="15">
      <c r="A20" s="49"/>
      <c r="B20" s="49"/>
      <c r="C20" s="49"/>
      <c r="D20" s="49"/>
      <c r="E20" s="49"/>
      <c r="F20" s="49"/>
      <c r="G20" s="49"/>
      <c r="H20" s="49"/>
      <c r="I20" s="49"/>
      <c r="J20" s="49"/>
      <c r="K20" s="49"/>
      <c r="L20" s="49"/>
      <c r="M20" s="49"/>
      <c r="O20" s="4"/>
      <c r="P20" s="4"/>
      <c r="Q20" s="4"/>
      <c r="R20" s="4"/>
      <c r="S20" s="4"/>
      <c r="T20" s="4"/>
      <c r="U20" s="4"/>
      <c r="V20" s="4"/>
      <c r="W20" s="4"/>
      <c r="X20" s="4"/>
      <c r="Y20" s="4"/>
      <c r="Z20" s="4"/>
      <c r="AA20" s="4"/>
      <c r="AB20" s="4"/>
    </row>
    <row r="21" spans="1:28" ht="15">
      <c r="A21" s="49"/>
      <c r="B21" s="49"/>
      <c r="C21" s="49"/>
      <c r="D21" s="49"/>
      <c r="E21" s="49"/>
      <c r="F21" s="49"/>
      <c r="G21" s="49"/>
      <c r="H21" s="49"/>
      <c r="I21" s="49"/>
      <c r="J21" s="49"/>
      <c r="K21" s="49"/>
      <c r="L21" s="49"/>
      <c r="M21" s="49"/>
      <c r="O21" s="4"/>
      <c r="P21" s="4"/>
      <c r="Q21" s="4"/>
      <c r="R21" s="4"/>
      <c r="S21" s="4"/>
      <c r="T21" s="4"/>
      <c r="U21" s="4"/>
      <c r="V21" s="4"/>
      <c r="W21" s="4"/>
      <c r="X21" s="4"/>
      <c r="Y21" s="4"/>
      <c r="Z21" s="4"/>
      <c r="AA21" s="4"/>
      <c r="AB21" s="4"/>
    </row>
    <row r="22" spans="1:28" ht="15">
      <c r="A22" s="49"/>
      <c r="B22" s="49"/>
      <c r="C22" s="49"/>
      <c r="D22" s="49"/>
      <c r="E22" s="49"/>
      <c r="F22" s="49"/>
      <c r="G22" s="49"/>
      <c r="H22" s="49"/>
      <c r="I22" s="49"/>
      <c r="J22" s="49"/>
      <c r="K22" s="49"/>
      <c r="L22" s="49"/>
      <c r="M22" s="49"/>
      <c r="O22" s="4"/>
      <c r="P22" s="4"/>
      <c r="Q22" s="4"/>
      <c r="R22" s="4"/>
      <c r="S22" s="4"/>
      <c r="T22" s="4"/>
      <c r="U22" s="4"/>
      <c r="V22" s="4"/>
      <c r="W22" s="4"/>
      <c r="X22" s="4"/>
      <c r="Y22" s="4"/>
      <c r="Z22" s="4"/>
      <c r="AA22" s="4"/>
      <c r="AB22" s="4"/>
    </row>
    <row r="23" spans="1:28" ht="15">
      <c r="A23" s="49"/>
      <c r="B23" s="49"/>
      <c r="C23" s="49"/>
      <c r="D23" s="49"/>
      <c r="E23" s="49"/>
      <c r="F23" s="49"/>
      <c r="G23" s="49"/>
      <c r="H23" s="49"/>
      <c r="I23" s="49"/>
      <c r="J23" s="49"/>
      <c r="K23" s="49"/>
      <c r="L23" s="49"/>
      <c r="M23" s="49"/>
      <c r="O23" s="4"/>
      <c r="P23" s="4"/>
      <c r="Q23" s="4"/>
      <c r="R23" s="4"/>
      <c r="S23" s="4"/>
      <c r="T23" s="4"/>
      <c r="U23" s="4"/>
      <c r="V23" s="4"/>
      <c r="W23" s="4"/>
      <c r="X23" s="4"/>
      <c r="Y23" s="4"/>
      <c r="Z23" s="4"/>
      <c r="AA23" s="4"/>
      <c r="AB23" s="4"/>
    </row>
    <row r="24" spans="1:28" ht="15">
      <c r="A24" s="49"/>
      <c r="B24" s="49"/>
      <c r="C24" s="49"/>
      <c r="D24" s="49"/>
      <c r="E24" s="49"/>
      <c r="F24" s="49"/>
      <c r="G24" s="49"/>
      <c r="H24" s="49"/>
      <c r="I24" s="49"/>
      <c r="J24" s="49"/>
      <c r="K24" s="49"/>
      <c r="L24" s="49"/>
      <c r="M24" s="49"/>
      <c r="O24" s="4"/>
      <c r="P24" s="4"/>
      <c r="Q24" s="4"/>
      <c r="R24" s="4"/>
      <c r="S24" s="4"/>
      <c r="T24" s="4"/>
      <c r="U24" s="4"/>
      <c r="V24" s="4"/>
      <c r="W24" s="4"/>
      <c r="X24" s="4"/>
      <c r="Y24" s="4"/>
      <c r="Z24" s="4"/>
      <c r="AA24" s="4"/>
      <c r="AB24" s="4"/>
    </row>
    <row r="25" spans="1:28" ht="15">
      <c r="A25" s="49"/>
      <c r="B25" s="49"/>
      <c r="C25" s="49"/>
      <c r="D25" s="49"/>
      <c r="E25" s="49"/>
      <c r="F25" s="49"/>
      <c r="G25" s="49"/>
      <c r="H25" s="49"/>
      <c r="I25" s="49"/>
      <c r="J25" s="49"/>
      <c r="K25" s="49"/>
      <c r="L25" s="49"/>
      <c r="M25" s="49"/>
      <c r="O25" s="4"/>
      <c r="P25" s="4"/>
      <c r="Q25" s="4"/>
      <c r="R25" s="4"/>
      <c r="S25" s="4"/>
      <c r="T25" s="4"/>
      <c r="U25" s="4"/>
      <c r="V25" s="4"/>
      <c r="W25" s="4"/>
      <c r="X25" s="4"/>
      <c r="Y25" s="4"/>
      <c r="Z25" s="4"/>
      <c r="AA25" s="4"/>
      <c r="AB25" s="4"/>
    </row>
    <row r="26" spans="1:28" ht="15">
      <c r="A26" s="49"/>
      <c r="B26" s="49"/>
      <c r="C26" s="49"/>
      <c r="D26" s="49"/>
      <c r="E26" s="49"/>
      <c r="F26" s="49"/>
      <c r="G26" s="49"/>
      <c r="H26" s="49"/>
      <c r="I26" s="49"/>
      <c r="J26" s="49"/>
      <c r="K26" s="49"/>
      <c r="L26" s="49"/>
      <c r="M26" s="49"/>
      <c r="O26" s="4"/>
      <c r="P26" s="4"/>
      <c r="Q26" s="4"/>
      <c r="R26" s="4"/>
      <c r="S26" s="4"/>
      <c r="T26" s="4"/>
      <c r="U26" s="4"/>
      <c r="V26" s="4"/>
      <c r="W26" s="4"/>
      <c r="X26" s="4"/>
      <c r="Y26" s="4"/>
      <c r="Z26" s="4"/>
      <c r="AA26" s="4"/>
      <c r="AB26" s="4"/>
    </row>
    <row r="27" spans="1:28" ht="15">
      <c r="A27" s="49"/>
      <c r="B27" s="49"/>
      <c r="C27" s="49"/>
      <c r="D27" s="49"/>
      <c r="E27" s="49"/>
      <c r="F27" s="49"/>
      <c r="G27" s="49"/>
      <c r="H27" s="49"/>
      <c r="I27" s="49"/>
      <c r="J27" s="49"/>
      <c r="K27" s="49"/>
      <c r="L27" s="49"/>
      <c r="M27" s="49"/>
      <c r="O27" s="4"/>
      <c r="P27" s="4"/>
      <c r="Q27" s="4"/>
      <c r="R27" s="4"/>
      <c r="S27" s="4"/>
      <c r="T27" s="4"/>
      <c r="U27" s="4"/>
      <c r="V27" s="4"/>
      <c r="W27" s="4"/>
      <c r="X27" s="4"/>
      <c r="Y27" s="4"/>
      <c r="Z27" s="4"/>
      <c r="AA27" s="4"/>
      <c r="AB27" s="4"/>
    </row>
    <row r="28" spans="1:28" ht="15">
      <c r="A28" s="49"/>
      <c r="B28" s="49"/>
      <c r="C28" s="49"/>
      <c r="D28" s="49"/>
      <c r="E28" s="49"/>
      <c r="F28" s="49"/>
      <c r="G28" s="49"/>
      <c r="H28" s="49"/>
      <c r="I28" s="49"/>
      <c r="J28" s="49"/>
      <c r="K28" s="49"/>
      <c r="L28" s="49"/>
      <c r="M28" s="49"/>
      <c r="O28" s="4"/>
      <c r="P28" s="4"/>
      <c r="Q28" s="4"/>
      <c r="R28" s="4"/>
      <c r="S28" s="4"/>
      <c r="T28" s="4"/>
      <c r="U28" s="4"/>
      <c r="V28" s="4"/>
      <c r="W28" s="4"/>
      <c r="X28" s="4"/>
      <c r="Y28" s="4"/>
      <c r="Z28" s="4"/>
      <c r="AA28" s="4"/>
      <c r="AB28" s="4"/>
    </row>
    <row r="29" spans="1:28" ht="15">
      <c r="A29" s="49"/>
      <c r="B29" s="49"/>
      <c r="C29" s="49"/>
      <c r="D29" s="49"/>
      <c r="E29" s="49"/>
      <c r="F29" s="49"/>
      <c r="G29" s="49"/>
      <c r="H29" s="49"/>
      <c r="I29" s="49"/>
      <c r="J29" s="49"/>
      <c r="K29" s="49"/>
      <c r="L29" s="49"/>
      <c r="M29" s="49"/>
      <c r="O29" s="4"/>
      <c r="P29" s="4"/>
      <c r="Q29" s="4"/>
      <c r="R29" s="4"/>
      <c r="S29" s="4"/>
      <c r="T29" s="4"/>
      <c r="U29" s="4"/>
      <c r="V29" s="4"/>
      <c r="W29" s="4"/>
      <c r="X29" s="4"/>
      <c r="Y29" s="4"/>
      <c r="Z29" s="4"/>
      <c r="AA29" s="4"/>
      <c r="AB29" s="4"/>
    </row>
    <row r="30" spans="1:28" ht="15">
      <c r="A30" s="49"/>
      <c r="B30" s="49"/>
      <c r="C30" s="49"/>
      <c r="D30" s="49"/>
      <c r="E30" s="49"/>
      <c r="F30" s="49"/>
      <c r="G30" s="49"/>
      <c r="H30" s="49"/>
      <c r="I30" s="49"/>
      <c r="J30" s="49"/>
      <c r="K30" s="49"/>
      <c r="L30" s="49"/>
      <c r="M30" s="49"/>
      <c r="O30" s="4"/>
      <c r="P30" s="4"/>
      <c r="Q30" s="4"/>
      <c r="R30" s="4"/>
      <c r="S30" s="4"/>
      <c r="T30" s="4"/>
      <c r="U30" s="4"/>
      <c r="V30" s="4"/>
      <c r="W30" s="4"/>
      <c r="X30" s="4"/>
      <c r="Y30" s="4"/>
      <c r="Z30" s="4"/>
      <c r="AA30" s="4"/>
      <c r="AB30" s="4"/>
    </row>
    <row r="31" spans="1:28" ht="15">
      <c r="A31" s="49"/>
      <c r="B31" s="49"/>
      <c r="C31" s="49"/>
      <c r="D31" s="49"/>
      <c r="E31" s="49"/>
      <c r="F31" s="49"/>
      <c r="G31" s="49"/>
      <c r="H31" s="49"/>
      <c r="I31" s="49"/>
      <c r="J31" s="49"/>
      <c r="K31" s="49"/>
      <c r="L31" s="49"/>
      <c r="M31" s="49"/>
      <c r="O31" s="4"/>
      <c r="P31" s="4"/>
      <c r="Q31" s="4"/>
      <c r="R31" s="4"/>
      <c r="S31" s="4"/>
      <c r="T31" s="4"/>
      <c r="U31" s="4"/>
      <c r="V31" s="4"/>
      <c r="W31" s="4"/>
      <c r="X31" s="4"/>
      <c r="Y31" s="4"/>
      <c r="Z31" s="4"/>
      <c r="AA31" s="4"/>
      <c r="AB31" s="4"/>
    </row>
    <row r="32" spans="1:28" ht="15">
      <c r="A32" s="49"/>
      <c r="B32" s="49"/>
      <c r="C32" s="49"/>
      <c r="D32" s="49"/>
      <c r="E32" s="49"/>
      <c r="F32" s="49"/>
      <c r="G32" s="49"/>
      <c r="H32" s="49"/>
      <c r="I32" s="49"/>
      <c r="J32" s="49"/>
      <c r="K32" s="49"/>
      <c r="L32" s="49"/>
      <c r="M32" s="49"/>
      <c r="O32" s="4"/>
      <c r="P32" s="4"/>
      <c r="Q32" s="4"/>
      <c r="R32" s="4"/>
      <c r="S32" s="4"/>
      <c r="T32" s="4"/>
      <c r="U32" s="4"/>
      <c r="V32" s="4"/>
      <c r="W32" s="4"/>
      <c r="X32" s="4"/>
      <c r="Y32" s="4"/>
      <c r="Z32" s="4"/>
      <c r="AA32" s="4"/>
      <c r="AB32" s="4"/>
    </row>
    <row r="33" spans="1:28" ht="15">
      <c r="A33" s="49"/>
      <c r="B33" s="49"/>
      <c r="C33" s="49"/>
      <c r="D33" s="49"/>
      <c r="E33" s="49"/>
      <c r="F33" s="49"/>
      <c r="G33" s="49"/>
      <c r="H33" s="49"/>
      <c r="I33" s="49"/>
      <c r="J33" s="49"/>
      <c r="K33" s="49"/>
      <c r="L33" s="49"/>
      <c r="M33" s="49"/>
      <c r="O33" s="4"/>
      <c r="P33" s="4"/>
      <c r="Q33" s="4"/>
      <c r="R33" s="4"/>
      <c r="S33" s="4"/>
      <c r="T33" s="4"/>
      <c r="U33" s="4"/>
      <c r="V33" s="4"/>
      <c r="W33" s="4"/>
      <c r="X33" s="4"/>
      <c r="Y33" s="4"/>
      <c r="Z33" s="4"/>
      <c r="AA33" s="4"/>
      <c r="AB33" s="4"/>
    </row>
    <row r="34" spans="1:28" ht="15">
      <c r="A34" s="49"/>
      <c r="B34" s="49"/>
      <c r="C34" s="49"/>
      <c r="D34" s="49"/>
      <c r="E34" s="49"/>
      <c r="F34" s="49"/>
      <c r="G34" s="49"/>
      <c r="H34" s="49"/>
      <c r="I34" s="49"/>
      <c r="J34" s="49"/>
      <c r="K34" s="49"/>
      <c r="L34" s="49"/>
      <c r="M34" s="49"/>
      <c r="O34" s="4"/>
      <c r="P34" s="4"/>
      <c r="Q34" s="4"/>
      <c r="R34" s="4"/>
      <c r="S34" s="4"/>
      <c r="T34" s="4"/>
      <c r="U34" s="4"/>
      <c r="V34" s="4"/>
      <c r="W34" s="4"/>
      <c r="X34" s="4"/>
      <c r="Y34" s="4"/>
      <c r="Z34" s="4"/>
      <c r="AA34" s="4"/>
      <c r="AB34" s="4"/>
    </row>
    <row r="35" spans="15:28" ht="15">
      <c r="O35" s="4"/>
      <c r="P35" s="4"/>
      <c r="Q35" s="4"/>
      <c r="R35" s="4"/>
      <c r="S35" s="4"/>
      <c r="T35" s="4"/>
      <c r="U35" s="4"/>
      <c r="V35" s="4"/>
      <c r="W35" s="4"/>
      <c r="X35" s="4"/>
      <c r="Y35" s="4"/>
      <c r="Z35" s="4"/>
      <c r="AA35" s="4"/>
      <c r="AB35" s="4"/>
    </row>
    <row r="36" spans="15:28" ht="15">
      <c r="O36" s="4"/>
      <c r="P36" s="4"/>
      <c r="Q36" s="4"/>
      <c r="R36" s="4"/>
      <c r="S36" s="4"/>
      <c r="T36" s="4"/>
      <c r="U36" s="4"/>
      <c r="V36" s="4"/>
      <c r="W36" s="4"/>
      <c r="X36" s="4"/>
      <c r="Y36" s="4"/>
      <c r="Z36" s="4"/>
      <c r="AA36" s="4"/>
      <c r="AB36" s="4"/>
    </row>
    <row r="37" spans="15:28" ht="15">
      <c r="O37" s="4"/>
      <c r="P37" s="4"/>
      <c r="Q37" s="4"/>
      <c r="R37" s="4"/>
      <c r="S37" s="4"/>
      <c r="T37" s="4"/>
      <c r="U37" s="4"/>
      <c r="V37" s="4"/>
      <c r="W37" s="4"/>
      <c r="X37" s="4"/>
      <c r="Y37" s="4"/>
      <c r="Z37" s="4"/>
      <c r="AA37" s="4"/>
      <c r="AB37" s="4"/>
    </row>
    <row r="38" spans="1:28" ht="15.6">
      <c r="A38" s="219" t="s">
        <v>212</v>
      </c>
      <c r="B38" s="220" t="s">
        <v>213</v>
      </c>
      <c r="C38" s="220" t="s">
        <v>214</v>
      </c>
      <c r="D38" s="220" t="s">
        <v>215</v>
      </c>
      <c r="E38" s="220" t="s">
        <v>216</v>
      </c>
      <c r="F38" s="220" t="s">
        <v>217</v>
      </c>
      <c r="G38" s="220" t="s">
        <v>218</v>
      </c>
      <c r="H38" s="220" t="s">
        <v>219</v>
      </c>
      <c r="I38" s="220" t="s">
        <v>220</v>
      </c>
      <c r="J38" s="220" t="s">
        <v>221</v>
      </c>
      <c r="K38" s="220" t="s">
        <v>222</v>
      </c>
      <c r="L38" s="220" t="s">
        <v>223</v>
      </c>
      <c r="M38" s="220" t="s">
        <v>224</v>
      </c>
      <c r="O38" s="4"/>
      <c r="P38" s="4"/>
      <c r="Q38" s="4"/>
      <c r="R38" s="4"/>
      <c r="S38" s="4"/>
      <c r="T38" s="4"/>
      <c r="U38" s="4"/>
      <c r="V38" s="4"/>
      <c r="W38" s="4"/>
      <c r="X38" s="4"/>
      <c r="Y38" s="4"/>
      <c r="Z38" s="4"/>
      <c r="AA38" s="4"/>
      <c r="AB38" s="4"/>
    </row>
    <row r="39" spans="1:28" ht="15.6">
      <c r="A39" s="219" t="s">
        <v>225</v>
      </c>
      <c r="B39" s="163">
        <v>5</v>
      </c>
      <c r="C39" s="163">
        <v>5</v>
      </c>
      <c r="D39" s="163">
        <v>5</v>
      </c>
      <c r="E39" s="163">
        <v>3</v>
      </c>
      <c r="F39" s="163">
        <v>3</v>
      </c>
      <c r="G39" s="163">
        <v>2</v>
      </c>
      <c r="H39" s="163">
        <v>2</v>
      </c>
      <c r="I39" s="163">
        <v>2</v>
      </c>
      <c r="J39" s="163">
        <v>2</v>
      </c>
      <c r="K39" s="163">
        <v>4</v>
      </c>
      <c r="L39" s="163">
        <v>4</v>
      </c>
      <c r="M39" s="163">
        <v>5</v>
      </c>
      <c r="O39" s="4"/>
      <c r="P39" s="4"/>
      <c r="Q39" s="4"/>
      <c r="R39" s="4"/>
      <c r="S39" s="4"/>
      <c r="T39" s="4"/>
      <c r="U39" s="4"/>
      <c r="V39" s="4"/>
      <c r="W39" s="4"/>
      <c r="X39" s="4"/>
      <c r="Y39" s="4"/>
      <c r="Z39" s="4"/>
      <c r="AA39" s="4"/>
      <c r="AB39" s="4"/>
    </row>
    <row r="40" spans="1:28" ht="15.6">
      <c r="A40" s="219" t="s">
        <v>226</v>
      </c>
      <c r="B40" s="163">
        <v>8</v>
      </c>
      <c r="C40" s="163">
        <v>8</v>
      </c>
      <c r="D40" s="163">
        <v>8</v>
      </c>
      <c r="E40" s="163">
        <v>6</v>
      </c>
      <c r="F40" s="163">
        <v>5</v>
      </c>
      <c r="G40" s="163">
        <v>5</v>
      </c>
      <c r="H40" s="163">
        <v>4</v>
      </c>
      <c r="I40" s="163">
        <v>5</v>
      </c>
      <c r="J40" s="163">
        <v>5</v>
      </c>
      <c r="K40" s="163">
        <v>6</v>
      </c>
      <c r="L40" s="163">
        <v>6</v>
      </c>
      <c r="M40" s="163">
        <v>6</v>
      </c>
      <c r="O40" s="4"/>
      <c r="P40" s="4"/>
      <c r="Q40" s="4"/>
      <c r="R40" s="4"/>
      <c r="S40" s="4"/>
      <c r="T40" s="4"/>
      <c r="U40" s="4"/>
      <c r="V40" s="4"/>
      <c r="W40" s="4"/>
      <c r="X40" s="4"/>
      <c r="Y40" s="4"/>
      <c r="Z40" s="4"/>
      <c r="AA40" s="4"/>
      <c r="AB40" s="4"/>
    </row>
    <row r="41" spans="15:28" ht="15">
      <c r="O41" s="4"/>
      <c r="P41" s="4"/>
      <c r="Q41" s="4"/>
      <c r="R41" s="4"/>
      <c r="S41" s="4"/>
      <c r="T41" s="4"/>
      <c r="U41" s="4"/>
      <c r="V41" s="4"/>
      <c r="W41" s="4"/>
      <c r="X41" s="4"/>
      <c r="Y41" s="4"/>
      <c r="Z41" s="4"/>
      <c r="AA41" s="4"/>
      <c r="AB41" s="4"/>
    </row>
    <row r="42" spans="15:28" ht="15">
      <c r="O42" s="4"/>
      <c r="P42" s="4"/>
      <c r="Q42" s="4"/>
      <c r="R42" s="4"/>
      <c r="S42" s="4"/>
      <c r="T42" s="4"/>
      <c r="U42" s="4"/>
      <c r="V42" s="4"/>
      <c r="W42" s="4"/>
      <c r="X42" s="4"/>
      <c r="Y42" s="4"/>
      <c r="Z42" s="4"/>
      <c r="AA42" s="4"/>
      <c r="AB42" s="4"/>
    </row>
    <row r="43" spans="1:28" ht="15.6">
      <c r="A43" s="219" t="s">
        <v>212</v>
      </c>
      <c r="B43" s="220" t="s">
        <v>213</v>
      </c>
      <c r="C43" s="220" t="s">
        <v>214</v>
      </c>
      <c r="D43" s="220" t="s">
        <v>215</v>
      </c>
      <c r="E43" s="220" t="s">
        <v>216</v>
      </c>
      <c r="F43" s="220" t="s">
        <v>217</v>
      </c>
      <c r="G43" s="220" t="s">
        <v>218</v>
      </c>
      <c r="H43" s="220" t="s">
        <v>219</v>
      </c>
      <c r="I43" s="220" t="s">
        <v>220</v>
      </c>
      <c r="J43" s="220" t="s">
        <v>221</v>
      </c>
      <c r="K43" s="220" t="s">
        <v>222</v>
      </c>
      <c r="L43" s="220" t="s">
        <v>223</v>
      </c>
      <c r="M43" s="220" t="s">
        <v>224</v>
      </c>
      <c r="O43" s="4"/>
      <c r="P43" s="4"/>
      <c r="Q43" s="4"/>
      <c r="R43" s="4"/>
      <c r="S43" s="4"/>
      <c r="T43" s="4"/>
      <c r="U43" s="4"/>
      <c r="V43" s="4"/>
      <c r="W43" s="4"/>
      <c r="X43" s="4"/>
      <c r="Y43" s="4"/>
      <c r="Z43" s="4"/>
      <c r="AA43" s="4"/>
      <c r="AB43" s="4"/>
    </row>
    <row r="44" spans="1:28" ht="15.6">
      <c r="A44" s="219" t="s">
        <v>225</v>
      </c>
      <c r="B44" s="163">
        <v>3</v>
      </c>
      <c r="C44" s="163">
        <v>3</v>
      </c>
      <c r="D44" s="163">
        <v>3</v>
      </c>
      <c r="E44" s="163">
        <v>2</v>
      </c>
      <c r="F44" s="163">
        <v>2</v>
      </c>
      <c r="G44" s="163">
        <v>2</v>
      </c>
      <c r="H44" s="163">
        <v>2</v>
      </c>
      <c r="I44" s="163">
        <v>2</v>
      </c>
      <c r="J44" s="163">
        <v>2</v>
      </c>
      <c r="K44" s="163">
        <v>3</v>
      </c>
      <c r="L44" s="163">
        <v>3</v>
      </c>
      <c r="M44" s="163">
        <v>3</v>
      </c>
      <c r="O44" s="4"/>
      <c r="P44" s="4"/>
      <c r="Q44" s="4"/>
      <c r="R44" s="4"/>
      <c r="S44" s="4"/>
      <c r="T44" s="4"/>
      <c r="U44" s="4"/>
      <c r="V44" s="4"/>
      <c r="W44" s="4"/>
      <c r="X44" s="4"/>
      <c r="Y44" s="4"/>
      <c r="Z44" s="4"/>
      <c r="AA44" s="4"/>
      <c r="AB44" s="4"/>
    </row>
    <row r="45" spans="1:28" ht="15.6">
      <c r="A45" s="219" t="s">
        <v>226</v>
      </c>
      <c r="B45" s="163">
        <v>3</v>
      </c>
      <c r="C45" s="163">
        <v>3</v>
      </c>
      <c r="D45" s="163">
        <v>3</v>
      </c>
      <c r="E45" s="163">
        <v>2</v>
      </c>
      <c r="F45" s="163">
        <v>2</v>
      </c>
      <c r="G45" s="163">
        <v>2</v>
      </c>
      <c r="H45" s="163">
        <v>2</v>
      </c>
      <c r="I45" s="163">
        <v>2</v>
      </c>
      <c r="J45" s="163">
        <v>2</v>
      </c>
      <c r="K45" s="163">
        <v>3</v>
      </c>
      <c r="L45" s="163">
        <v>3</v>
      </c>
      <c r="M45" s="163">
        <v>3</v>
      </c>
      <c r="O45" s="4"/>
      <c r="P45" s="4"/>
      <c r="Q45" s="4"/>
      <c r="R45" s="4"/>
      <c r="S45" s="4"/>
      <c r="T45" s="4"/>
      <c r="U45" s="4"/>
      <c r="V45" s="4"/>
      <c r="W45" s="4"/>
      <c r="X45" s="4"/>
      <c r="Y45" s="4"/>
      <c r="Z45" s="4"/>
      <c r="AA45" s="4"/>
      <c r="AB45" s="4"/>
    </row>
    <row r="46" spans="15:28" ht="15">
      <c r="O46" s="255" t="s">
        <v>83</v>
      </c>
      <c r="P46" s="262"/>
      <c r="Q46" s="4"/>
      <c r="R46" s="4"/>
      <c r="S46" s="4"/>
      <c r="T46" s="4"/>
      <c r="U46" s="4"/>
      <c r="V46" s="4"/>
      <c r="W46" s="4"/>
      <c r="X46" s="4"/>
      <c r="Y46" s="4"/>
      <c r="Z46" s="4"/>
      <c r="AA46" s="4"/>
      <c r="AB46" s="4"/>
    </row>
    <row r="47" spans="1:28" ht="15">
      <c r="A47" s="49"/>
      <c r="B47" s="49"/>
      <c r="C47" s="49"/>
      <c r="D47" s="49"/>
      <c r="E47" s="49"/>
      <c r="F47" s="49"/>
      <c r="G47" s="49"/>
      <c r="H47" s="49"/>
      <c r="I47" s="49"/>
      <c r="J47" s="49"/>
      <c r="K47" s="49"/>
      <c r="L47" s="49"/>
      <c r="M47" s="49"/>
      <c r="O47" s="4"/>
      <c r="P47" s="4"/>
      <c r="Q47" s="4"/>
      <c r="R47" s="4"/>
      <c r="S47" s="4"/>
      <c r="T47" s="4"/>
      <c r="U47" s="4"/>
      <c r="V47" s="4"/>
      <c r="W47" s="4"/>
      <c r="X47" s="4"/>
      <c r="Y47" s="4"/>
      <c r="Z47" s="4"/>
      <c r="AA47" s="4"/>
      <c r="AB47" s="4"/>
    </row>
    <row r="48" spans="1:28" ht="15">
      <c r="A48" s="49"/>
      <c r="B48" s="49"/>
      <c r="C48" s="49"/>
      <c r="D48" s="49"/>
      <c r="E48" s="49"/>
      <c r="F48" s="49"/>
      <c r="G48" s="49"/>
      <c r="H48" s="49"/>
      <c r="I48" s="49"/>
      <c r="J48" s="49"/>
      <c r="K48" s="49"/>
      <c r="L48" s="49"/>
      <c r="M48" s="49"/>
      <c r="O48" s="255"/>
      <c r="P48" s="264"/>
      <c r="Q48" s="264"/>
      <c r="R48" s="4"/>
      <c r="S48" s="4"/>
      <c r="T48" s="4"/>
      <c r="U48" s="4"/>
      <c r="V48" s="4"/>
      <c r="W48" s="4"/>
      <c r="X48" s="4"/>
      <c r="Y48" s="4"/>
      <c r="Z48" s="4"/>
      <c r="AA48" s="4"/>
      <c r="AB48" s="4"/>
    </row>
    <row r="49" spans="1:28" ht="15">
      <c r="A49" s="49"/>
      <c r="B49" s="49"/>
      <c r="C49" s="49"/>
      <c r="D49" s="49"/>
      <c r="E49" s="49"/>
      <c r="F49" s="49"/>
      <c r="G49" s="49"/>
      <c r="H49" s="49"/>
      <c r="I49" s="49"/>
      <c r="J49" s="49"/>
      <c r="K49" s="49"/>
      <c r="L49" s="49"/>
      <c r="M49" s="49"/>
      <c r="O49" s="4"/>
      <c r="P49" s="4"/>
      <c r="Q49" s="4"/>
      <c r="R49" s="4"/>
      <c r="S49" s="4"/>
      <c r="T49" s="4"/>
      <c r="U49" s="4"/>
      <c r="V49" s="4"/>
      <c r="W49" s="4"/>
      <c r="X49" s="4"/>
      <c r="Y49" s="4"/>
      <c r="Z49" s="4"/>
      <c r="AA49" s="4"/>
      <c r="AB49" s="4"/>
    </row>
    <row r="50" spans="1:28"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3" ht="15">
      <c r="A53" s="4"/>
      <c r="B53" s="4"/>
      <c r="C53" s="4"/>
      <c r="D53" s="4"/>
      <c r="E53" s="4"/>
      <c r="F53" s="4"/>
      <c r="G53" s="4"/>
      <c r="H53" s="4"/>
      <c r="I53" s="4"/>
      <c r="J53" s="4"/>
      <c r="K53" s="4"/>
      <c r="L53" s="4"/>
      <c r="M53" s="4"/>
      <c r="N53" s="4"/>
      <c r="O53" s="4"/>
      <c r="P53" s="4"/>
      <c r="Q53" s="4"/>
      <c r="R53" s="4"/>
      <c r="S53" s="4"/>
      <c r="T53" s="4"/>
      <c r="U53" s="4"/>
      <c r="V53" s="4"/>
      <c r="W53" s="4"/>
    </row>
    <row r="54" spans="1:23" ht="15">
      <c r="A54" s="4"/>
      <c r="B54" s="4"/>
      <c r="C54" s="4"/>
      <c r="D54" s="4"/>
      <c r="E54" s="4"/>
      <c r="F54" s="4"/>
      <c r="G54" s="4"/>
      <c r="H54" s="4"/>
      <c r="I54" s="4"/>
      <c r="J54" s="4"/>
      <c r="K54" s="4"/>
      <c r="L54" s="4"/>
      <c r="M54" s="4"/>
      <c r="N54" s="4"/>
      <c r="O54" s="4"/>
      <c r="P54" s="4"/>
      <c r="Q54" s="4"/>
      <c r="R54" s="4"/>
      <c r="S54" s="4"/>
      <c r="T54" s="4"/>
      <c r="U54" s="4"/>
      <c r="V54" s="4"/>
      <c r="W54" s="4"/>
    </row>
    <row r="55" spans="1:23" ht="15">
      <c r="A55" s="4"/>
      <c r="B55" s="4"/>
      <c r="C55" s="4"/>
      <c r="D55" s="4"/>
      <c r="E55" s="4"/>
      <c r="F55" s="4"/>
      <c r="G55" s="4"/>
      <c r="H55" s="4"/>
      <c r="I55" s="4"/>
      <c r="J55" s="4"/>
      <c r="K55" s="4"/>
      <c r="L55" s="4"/>
      <c r="M55" s="4"/>
      <c r="N55" s="4"/>
      <c r="O55" s="4"/>
      <c r="P55" s="4"/>
      <c r="Q55" s="4"/>
      <c r="R55" s="4"/>
      <c r="S55" s="4"/>
      <c r="T55" s="4"/>
      <c r="U55" s="4"/>
      <c r="V55" s="4"/>
      <c r="W55" s="4"/>
    </row>
    <row r="56" spans="1:23" ht="15">
      <c r="A56" s="4"/>
      <c r="B56" s="4"/>
      <c r="C56" s="4"/>
      <c r="D56" s="4"/>
      <c r="E56" s="4"/>
      <c r="F56" s="4"/>
      <c r="G56" s="4"/>
      <c r="H56" s="4"/>
      <c r="I56" s="4"/>
      <c r="J56" s="4"/>
      <c r="K56" s="4"/>
      <c r="L56" s="4"/>
      <c r="M56" s="4"/>
      <c r="N56" s="4"/>
      <c r="O56" s="4"/>
      <c r="P56" s="4"/>
      <c r="Q56" s="4"/>
      <c r="R56" s="4"/>
      <c r="S56" s="4"/>
      <c r="T56" s="4"/>
      <c r="U56" s="4"/>
      <c r="V56" s="4"/>
      <c r="W56" s="4"/>
    </row>
    <row r="57" spans="1:23" ht="15">
      <c r="A57" s="4"/>
      <c r="B57" s="4"/>
      <c r="C57" s="4"/>
      <c r="D57" s="4"/>
      <c r="E57" s="4"/>
      <c r="F57" s="4"/>
      <c r="G57" s="4"/>
      <c r="H57" s="4"/>
      <c r="I57" s="4"/>
      <c r="J57" s="4"/>
      <c r="K57" s="4"/>
      <c r="L57" s="4"/>
      <c r="M57" s="4"/>
      <c r="N57" s="4"/>
      <c r="O57" s="4"/>
      <c r="P57" s="4"/>
      <c r="Q57" s="4"/>
      <c r="R57" s="4"/>
      <c r="S57" s="4"/>
      <c r="T57" s="4"/>
      <c r="U57" s="4"/>
      <c r="V57" s="4"/>
      <c r="W57" s="4"/>
    </row>
    <row r="58" spans="1:23" ht="15">
      <c r="A58" s="4"/>
      <c r="B58" s="4"/>
      <c r="C58" s="4"/>
      <c r="D58" s="4"/>
      <c r="E58" s="4"/>
      <c r="F58" s="4"/>
      <c r="G58" s="4"/>
      <c r="H58" s="4"/>
      <c r="I58" s="4"/>
      <c r="J58" s="4"/>
      <c r="K58" s="4"/>
      <c r="L58" s="4"/>
      <c r="M58" s="4"/>
      <c r="N58" s="4"/>
      <c r="O58" s="4"/>
      <c r="P58" s="4"/>
      <c r="Q58" s="4"/>
      <c r="R58" s="4"/>
      <c r="S58" s="4"/>
      <c r="T58" s="4"/>
      <c r="U58" s="4"/>
      <c r="V58" s="4"/>
      <c r="W58" s="4"/>
    </row>
    <row r="59" spans="1:23" ht="15">
      <c r="A59" s="4"/>
      <c r="B59" s="4"/>
      <c r="C59" s="4"/>
      <c r="D59" s="4"/>
      <c r="E59" s="4"/>
      <c r="F59" s="4"/>
      <c r="G59" s="4"/>
      <c r="H59" s="4"/>
      <c r="I59" s="4"/>
      <c r="J59" s="4"/>
      <c r="K59" s="4"/>
      <c r="L59" s="4"/>
      <c r="M59" s="4"/>
      <c r="N59" s="4"/>
      <c r="O59" s="4"/>
      <c r="P59" s="4"/>
      <c r="Q59" s="4"/>
      <c r="R59" s="4"/>
      <c r="S59" s="4"/>
      <c r="T59" s="4"/>
      <c r="U59" s="4"/>
      <c r="V59" s="4"/>
      <c r="W59" s="4"/>
    </row>
    <row r="60" spans="1:23" ht="15">
      <c r="A60" s="4"/>
      <c r="B60" s="4"/>
      <c r="C60" s="4"/>
      <c r="D60" s="4"/>
      <c r="E60" s="4"/>
      <c r="F60" s="4"/>
      <c r="G60" s="4"/>
      <c r="H60" s="4"/>
      <c r="I60" s="4"/>
      <c r="J60" s="4"/>
      <c r="K60" s="4"/>
      <c r="L60" s="4"/>
      <c r="M60" s="4"/>
      <c r="N60" s="4"/>
      <c r="O60" s="4"/>
      <c r="P60" s="4"/>
      <c r="Q60" s="4"/>
      <c r="R60" s="4"/>
      <c r="S60" s="4"/>
      <c r="T60" s="4"/>
      <c r="U60" s="4"/>
      <c r="V60" s="4"/>
      <c r="W60" s="4"/>
    </row>
    <row r="61" spans="1:23" ht="15">
      <c r="A61" s="4"/>
      <c r="B61" s="4"/>
      <c r="C61" s="4"/>
      <c r="D61" s="4"/>
      <c r="E61" s="4"/>
      <c r="F61" s="4"/>
      <c r="G61" s="4"/>
      <c r="H61" s="4"/>
      <c r="I61" s="4"/>
      <c r="J61" s="4"/>
      <c r="K61" s="4"/>
      <c r="L61" s="4"/>
      <c r="M61" s="4"/>
      <c r="N61" s="4"/>
      <c r="O61" s="4"/>
      <c r="P61" s="4"/>
      <c r="Q61" s="4"/>
      <c r="R61" s="4"/>
      <c r="S61" s="4"/>
      <c r="T61" s="4"/>
      <c r="U61" s="4"/>
      <c r="V61" s="4"/>
      <c r="W61" s="4"/>
    </row>
    <row r="62" spans="1:23" ht="15">
      <c r="A62" s="4"/>
      <c r="B62" s="4"/>
      <c r="C62" s="4"/>
      <c r="D62" s="4"/>
      <c r="E62" s="4"/>
      <c r="F62" s="4"/>
      <c r="G62" s="4"/>
      <c r="H62" s="4"/>
      <c r="I62" s="4"/>
      <c r="J62" s="4"/>
      <c r="K62" s="4"/>
      <c r="L62" s="4"/>
      <c r="M62" s="4"/>
      <c r="N62" s="4"/>
      <c r="O62" s="4"/>
      <c r="P62" s="4"/>
      <c r="Q62" s="4"/>
      <c r="R62" s="4"/>
      <c r="S62" s="4"/>
      <c r="T62" s="4"/>
      <c r="U62" s="4"/>
      <c r="V62" s="4"/>
      <c r="W62" s="4"/>
    </row>
    <row r="63" spans="1:23" ht="15">
      <c r="A63" s="4"/>
      <c r="B63" s="4"/>
      <c r="C63" s="4"/>
      <c r="D63" s="4"/>
      <c r="E63" s="4"/>
      <c r="F63" s="4"/>
      <c r="G63" s="4"/>
      <c r="H63" s="4"/>
      <c r="I63" s="4"/>
      <c r="J63" s="4"/>
      <c r="K63" s="4"/>
      <c r="L63" s="4"/>
      <c r="M63" s="4"/>
      <c r="N63" s="4"/>
      <c r="O63" s="4"/>
      <c r="P63" s="4"/>
      <c r="Q63" s="4"/>
      <c r="R63" s="4"/>
      <c r="S63" s="4"/>
      <c r="T63" s="4"/>
      <c r="U63" s="4"/>
      <c r="V63" s="4"/>
      <c r="W63" s="4"/>
    </row>
    <row r="64" spans="1:23" ht="15">
      <c r="A64" s="4"/>
      <c r="B64" s="4"/>
      <c r="C64" s="4"/>
      <c r="D64" s="4"/>
      <c r="E64" s="4"/>
      <c r="F64" s="4"/>
      <c r="G64" s="4"/>
      <c r="H64" s="4"/>
      <c r="I64" s="4"/>
      <c r="J64" s="4"/>
      <c r="K64" s="4"/>
      <c r="L64" s="4"/>
      <c r="M64" s="4"/>
      <c r="N64" s="4"/>
      <c r="O64" s="4"/>
      <c r="P64" s="4"/>
      <c r="Q64" s="4"/>
      <c r="R64" s="4"/>
      <c r="S64" s="4"/>
      <c r="T64" s="4"/>
      <c r="U64" s="4"/>
      <c r="V64" s="4"/>
      <c r="W64" s="4"/>
    </row>
    <row r="65" spans="1:23" ht="15">
      <c r="A65" s="4"/>
      <c r="B65" s="4"/>
      <c r="C65" s="4"/>
      <c r="D65" s="4"/>
      <c r="E65" s="4"/>
      <c r="F65" s="4"/>
      <c r="G65" s="4"/>
      <c r="H65" s="4"/>
      <c r="I65" s="4"/>
      <c r="J65" s="4"/>
      <c r="K65" s="4"/>
      <c r="L65" s="4"/>
      <c r="M65" s="4"/>
      <c r="N65" s="4"/>
      <c r="O65" s="4"/>
      <c r="P65" s="4"/>
      <c r="Q65" s="4"/>
      <c r="R65" s="4"/>
      <c r="S65" s="4"/>
      <c r="T65" s="4"/>
      <c r="U65" s="4"/>
      <c r="V65" s="4"/>
      <c r="W65" s="4"/>
    </row>
    <row r="66" spans="1:23" ht="15">
      <c r="A66" s="4"/>
      <c r="B66" s="4"/>
      <c r="C66" s="4"/>
      <c r="D66" s="4"/>
      <c r="E66" s="4"/>
      <c r="F66" s="4"/>
      <c r="G66" s="4"/>
      <c r="H66" s="4"/>
      <c r="I66" s="4"/>
      <c r="J66" s="4"/>
      <c r="K66" s="4"/>
      <c r="L66" s="4"/>
      <c r="M66" s="4"/>
      <c r="N66" s="4"/>
      <c r="O66" s="4"/>
      <c r="P66" s="4"/>
      <c r="Q66" s="4"/>
      <c r="R66" s="4"/>
      <c r="S66" s="4"/>
      <c r="T66" s="4"/>
      <c r="U66" s="4"/>
      <c r="V66" s="4"/>
      <c r="W66" s="4"/>
    </row>
    <row r="67" spans="1:23" ht="15">
      <c r="A67" s="4"/>
      <c r="B67" s="4"/>
      <c r="C67" s="4"/>
      <c r="D67" s="4"/>
      <c r="E67" s="4"/>
      <c r="F67" s="4"/>
      <c r="G67" s="4"/>
      <c r="H67" s="4"/>
      <c r="I67" s="4"/>
      <c r="J67" s="4"/>
      <c r="K67" s="4"/>
      <c r="L67" s="4"/>
      <c r="M67" s="4"/>
      <c r="N67" s="4"/>
      <c r="O67" s="4"/>
      <c r="P67" s="4"/>
      <c r="Q67" s="4"/>
      <c r="R67" s="4"/>
      <c r="S67" s="4"/>
      <c r="T67" s="4"/>
      <c r="U67" s="4"/>
      <c r="V67" s="4"/>
      <c r="W67" s="4"/>
    </row>
    <row r="68" spans="1:23" ht="15">
      <c r="A68" s="4"/>
      <c r="B68" s="4"/>
      <c r="C68" s="4"/>
      <c r="D68" s="4"/>
      <c r="E68" s="4"/>
      <c r="F68" s="4"/>
      <c r="G68" s="4"/>
      <c r="H68" s="4"/>
      <c r="I68" s="4"/>
      <c r="J68" s="4"/>
      <c r="K68" s="4"/>
      <c r="L68" s="4"/>
      <c r="M68" s="4"/>
      <c r="N68" s="4"/>
      <c r="O68" s="4"/>
      <c r="P68" s="4"/>
      <c r="Q68" s="4"/>
      <c r="R68" s="4"/>
      <c r="S68" s="4"/>
      <c r="T68" s="4"/>
      <c r="U68" s="4"/>
      <c r="V68" s="4"/>
      <c r="W68" s="4"/>
    </row>
    <row r="69" spans="1:23" ht="15">
      <c r="A69" s="4"/>
      <c r="B69" s="4"/>
      <c r="C69" s="4"/>
      <c r="D69" s="4"/>
      <c r="E69" s="4"/>
      <c r="F69" s="4"/>
      <c r="G69" s="4"/>
      <c r="H69" s="4"/>
      <c r="I69" s="4"/>
      <c r="J69" s="4"/>
      <c r="K69" s="4"/>
      <c r="L69" s="4"/>
      <c r="M69" s="4"/>
      <c r="N69" s="4"/>
      <c r="O69" s="4"/>
      <c r="P69" s="4"/>
      <c r="Q69" s="4"/>
      <c r="R69" s="4"/>
      <c r="S69" s="4"/>
      <c r="T69" s="4"/>
      <c r="U69" s="4"/>
      <c r="V69" s="4"/>
      <c r="W69" s="4"/>
    </row>
    <row r="70" spans="1:23" ht="15">
      <c r="A70" s="4"/>
      <c r="B70" s="4"/>
      <c r="C70" s="4"/>
      <c r="D70" s="4"/>
      <c r="E70" s="4"/>
      <c r="F70" s="4"/>
      <c r="G70" s="4"/>
      <c r="H70" s="4"/>
      <c r="I70" s="4"/>
      <c r="J70" s="4"/>
      <c r="K70" s="4"/>
      <c r="L70" s="4"/>
      <c r="M70" s="4"/>
      <c r="N70" s="4"/>
      <c r="O70" s="4"/>
      <c r="P70" s="4"/>
      <c r="Q70" s="4"/>
      <c r="R70" s="4"/>
      <c r="S70" s="4"/>
      <c r="T70" s="4"/>
      <c r="U70" s="4"/>
      <c r="V70" s="4"/>
      <c r="W70" s="4"/>
    </row>
    <row r="71" spans="1:23" ht="15">
      <c r="A71" s="4"/>
      <c r="B71" s="4"/>
      <c r="C71" s="4"/>
      <c r="D71" s="4"/>
      <c r="E71" s="4"/>
      <c r="F71" s="4"/>
      <c r="G71" s="4"/>
      <c r="H71" s="4"/>
      <c r="I71" s="4"/>
      <c r="J71" s="4"/>
      <c r="K71" s="4"/>
      <c r="L71" s="4"/>
      <c r="M71" s="4"/>
      <c r="N71" s="4"/>
      <c r="O71" s="4"/>
      <c r="P71" s="4"/>
      <c r="Q71" s="4"/>
      <c r="R71" s="4"/>
      <c r="S71" s="4"/>
      <c r="T71" s="4"/>
      <c r="U71" s="4"/>
      <c r="V71" s="4"/>
      <c r="W71" s="4"/>
    </row>
    <row r="72" spans="1:23" ht="15">
      <c r="A72" s="4"/>
      <c r="B72" s="4"/>
      <c r="C72" s="4"/>
      <c r="D72" s="4"/>
      <c r="E72" s="4"/>
      <c r="F72" s="4"/>
      <c r="G72" s="4"/>
      <c r="H72" s="4"/>
      <c r="I72" s="4"/>
      <c r="J72" s="4"/>
      <c r="K72" s="4"/>
      <c r="L72" s="4"/>
      <c r="M72" s="4"/>
      <c r="N72" s="4"/>
      <c r="O72" s="4"/>
      <c r="P72" s="4"/>
      <c r="Q72" s="4"/>
      <c r="R72" s="4"/>
      <c r="S72" s="4"/>
      <c r="T72" s="4"/>
      <c r="U72" s="4"/>
      <c r="V72" s="4"/>
      <c r="W72" s="4"/>
    </row>
    <row r="73" spans="1:23" ht="15">
      <c r="A73" s="4"/>
      <c r="B73" s="4"/>
      <c r="C73" s="4"/>
      <c r="D73" s="4"/>
      <c r="E73" s="4"/>
      <c r="F73" s="4"/>
      <c r="G73" s="4"/>
      <c r="H73" s="4"/>
      <c r="I73" s="4"/>
      <c r="J73" s="4"/>
      <c r="K73" s="4"/>
      <c r="L73" s="4"/>
      <c r="M73" s="4"/>
      <c r="N73" s="4"/>
      <c r="O73" s="4"/>
      <c r="P73" s="4"/>
      <c r="Q73" s="4"/>
      <c r="R73" s="4"/>
      <c r="S73" s="4"/>
      <c r="T73" s="4"/>
      <c r="U73" s="4"/>
      <c r="V73" s="4"/>
      <c r="W73" s="4"/>
    </row>
    <row r="74" spans="1:23" ht="15">
      <c r="A74" s="4"/>
      <c r="B74" s="4"/>
      <c r="C74" s="4"/>
      <c r="D74" s="4"/>
      <c r="E74" s="4"/>
      <c r="F74" s="4"/>
      <c r="G74" s="4"/>
      <c r="H74" s="4"/>
      <c r="I74" s="4"/>
      <c r="J74" s="4"/>
      <c r="K74" s="4"/>
      <c r="L74" s="4"/>
      <c r="M74" s="4"/>
      <c r="N74" s="4"/>
      <c r="O74" s="4"/>
      <c r="P74" s="4"/>
      <c r="Q74" s="4"/>
      <c r="R74" s="4"/>
      <c r="S74" s="4"/>
      <c r="T74" s="4"/>
      <c r="U74" s="4"/>
      <c r="V74" s="4"/>
      <c r="W74" s="4"/>
    </row>
    <row r="75" spans="1:23" ht="15">
      <c r="A75" s="4"/>
      <c r="B75" s="4"/>
      <c r="C75" s="4"/>
      <c r="D75" s="4"/>
      <c r="E75" s="4"/>
      <c r="F75" s="4"/>
      <c r="G75" s="4"/>
      <c r="H75" s="4"/>
      <c r="I75" s="4"/>
      <c r="J75" s="4"/>
      <c r="K75" s="4"/>
      <c r="L75" s="4"/>
      <c r="M75" s="4"/>
      <c r="N75" s="4"/>
      <c r="O75" s="4"/>
      <c r="P75" s="4"/>
      <c r="Q75" s="4"/>
      <c r="R75" s="4"/>
      <c r="S75" s="4"/>
      <c r="T75" s="4"/>
      <c r="U75" s="4"/>
      <c r="V75" s="4"/>
      <c r="W75" s="4"/>
    </row>
    <row r="76" spans="1:23" ht="15">
      <c r="A76" s="4"/>
      <c r="B76" s="4"/>
      <c r="C76" s="4"/>
      <c r="D76" s="4"/>
      <c r="E76" s="4"/>
      <c r="F76" s="4"/>
      <c r="G76" s="4"/>
      <c r="H76" s="4"/>
      <c r="I76" s="4"/>
      <c r="J76" s="4"/>
      <c r="K76" s="4"/>
      <c r="L76" s="4"/>
      <c r="M76" s="4"/>
      <c r="N76" s="4"/>
      <c r="O76" s="4"/>
      <c r="P76" s="4"/>
      <c r="Q76" s="4"/>
      <c r="R76" s="4"/>
      <c r="S76" s="4"/>
      <c r="T76" s="4"/>
      <c r="U76" s="4"/>
      <c r="V76" s="4"/>
      <c r="W76" s="4"/>
    </row>
    <row r="77" spans="1:23" ht="15">
      <c r="A77" s="4"/>
      <c r="B77" s="4"/>
      <c r="C77" s="4"/>
      <c r="D77" s="4"/>
      <c r="E77" s="4"/>
      <c r="F77" s="4"/>
      <c r="G77" s="4"/>
      <c r="H77" s="4"/>
      <c r="I77" s="4"/>
      <c r="J77" s="4"/>
      <c r="K77" s="4"/>
      <c r="L77" s="4"/>
      <c r="M77" s="4"/>
      <c r="N77" s="4"/>
      <c r="O77" s="4"/>
      <c r="P77" s="4"/>
      <c r="Q77" s="4"/>
      <c r="R77" s="4"/>
      <c r="S77" s="4"/>
      <c r="T77" s="4"/>
      <c r="U77" s="4"/>
      <c r="V77" s="4"/>
      <c r="W77" s="4"/>
    </row>
  </sheetData>
  <sheetProtection algorithmName="SHA-512" hashValue="KLBeUCePm/N7RdJbWx4sRC3LiHJJV98IS5aEBTYo07hIUIPjvNkLTQutI3+DmWZi98ABwiAIQi1/uJdrV0BZRg==" saltValue="JT8dV0k/HjCK9coG89tvZg==" spinCount="100000" sheet="1" objects="1" scenarios="1"/>
  <mergeCells count="3">
    <mergeCell ref="O13:Q13"/>
    <mergeCell ref="O46:P46"/>
    <mergeCell ref="O48:Q48"/>
  </mergeCells>
  <hyperlinks>
    <hyperlink ref="O13" location="Hovedmodel!D27" display="Tilbage til hovedmodel"/>
    <hyperlink ref="O46" location="'Antal vejrligsdage'!A1" display="Til top af siden"/>
    <hyperlink ref="O46:P46" location="'Ho) Spilddage'!A1" display="Til top af siden"/>
    <hyperlink ref="O13:Q13" location="'ho-model'!D27" display="Tilbage til hovedmodel"/>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11808-6CEE-4D07-911E-82135B119D06}">
  <dimension ref="A1:BI75"/>
  <sheetViews>
    <sheetView workbookViewId="0" topLeftCell="A1">
      <selection activeCell="H17" sqref="H17"/>
    </sheetView>
  </sheetViews>
  <sheetFormatPr defaultColWidth="9.140625" defaultRowHeight="15"/>
  <cols>
    <col min="8" max="8" width="20.7109375" style="0" customWidth="1"/>
  </cols>
  <sheetData>
    <row r="1" spans="8:61" ht="15">
      <c r="H1" s="4"/>
      <c r="I1" s="4"/>
      <c r="J1" s="4"/>
      <c r="K1" s="4"/>
      <c r="L1" s="4"/>
      <c r="M1" s="4"/>
      <c r="N1" s="4"/>
      <c r="O1" s="4"/>
      <c r="P1" s="4"/>
      <c r="Q1" s="4"/>
      <c r="R1" s="4"/>
      <c r="S1" s="4"/>
      <c r="T1" s="4"/>
      <c r="U1" s="4"/>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row>
    <row r="2" spans="8:25" ht="15">
      <c r="H2" s="4"/>
      <c r="I2" s="4"/>
      <c r="J2" s="4"/>
      <c r="K2" s="4"/>
      <c r="L2" s="4"/>
      <c r="M2" s="4"/>
      <c r="N2" s="4"/>
      <c r="O2" s="4"/>
      <c r="P2" s="4"/>
      <c r="Q2" s="4"/>
      <c r="R2" s="4"/>
      <c r="S2" s="4"/>
      <c r="T2" s="4"/>
      <c r="U2" s="4"/>
      <c r="V2" s="49"/>
      <c r="W2" s="49"/>
      <c r="X2" s="49"/>
      <c r="Y2" s="49"/>
    </row>
    <row r="3" spans="8:25" ht="15">
      <c r="H3" s="4"/>
      <c r="I3" s="4"/>
      <c r="J3" s="4"/>
      <c r="K3" s="4"/>
      <c r="L3" s="4"/>
      <c r="M3" s="4"/>
      <c r="N3" s="4"/>
      <c r="O3" s="4"/>
      <c r="P3" s="4"/>
      <c r="Q3" s="4"/>
      <c r="R3" s="4"/>
      <c r="S3" s="4"/>
      <c r="T3" s="4"/>
      <c r="U3" s="4"/>
      <c r="V3" s="49"/>
      <c r="W3" s="49"/>
      <c r="X3" s="49"/>
      <c r="Y3" s="49"/>
    </row>
    <row r="4" spans="8:25" ht="15">
      <c r="H4" s="4"/>
      <c r="I4" s="4"/>
      <c r="J4" s="4"/>
      <c r="K4" s="4"/>
      <c r="L4" s="4"/>
      <c r="M4" s="4"/>
      <c r="N4" s="4"/>
      <c r="O4" s="4"/>
      <c r="P4" s="4"/>
      <c r="Q4" s="4"/>
      <c r="R4" s="4"/>
      <c r="S4" s="4"/>
      <c r="T4" s="4"/>
      <c r="U4" s="4"/>
      <c r="V4" s="49"/>
      <c r="W4" s="49"/>
      <c r="X4" s="49"/>
      <c r="Y4" s="49"/>
    </row>
    <row r="5" spans="8:25" ht="15">
      <c r="H5" s="4"/>
      <c r="I5" s="4"/>
      <c r="J5" s="4"/>
      <c r="K5" s="4"/>
      <c r="L5" s="4"/>
      <c r="M5" s="4"/>
      <c r="N5" s="4"/>
      <c r="O5" s="4"/>
      <c r="P5" s="4"/>
      <c r="Q5" s="4"/>
      <c r="R5" s="4"/>
      <c r="S5" s="4"/>
      <c r="T5" s="4"/>
      <c r="U5" s="4"/>
      <c r="V5" s="49"/>
      <c r="W5" s="49"/>
      <c r="X5" s="49"/>
      <c r="Y5" s="49"/>
    </row>
    <row r="6" spans="8:25" ht="15">
      <c r="H6" s="4"/>
      <c r="I6" s="4"/>
      <c r="J6" s="4"/>
      <c r="K6" s="4"/>
      <c r="L6" s="4"/>
      <c r="M6" s="4"/>
      <c r="N6" s="4"/>
      <c r="O6" s="4"/>
      <c r="P6" s="4"/>
      <c r="Q6" s="4"/>
      <c r="R6" s="4"/>
      <c r="S6" s="4"/>
      <c r="T6" s="4"/>
      <c r="U6" s="4"/>
      <c r="V6" s="49"/>
      <c r="W6" s="49"/>
      <c r="X6" s="49"/>
      <c r="Y6" s="49"/>
    </row>
    <row r="7" spans="8:25" ht="15">
      <c r="H7" s="4"/>
      <c r="I7" s="4"/>
      <c r="J7" s="4"/>
      <c r="K7" s="4"/>
      <c r="L7" s="4"/>
      <c r="M7" s="4"/>
      <c r="N7" s="4"/>
      <c r="O7" s="4"/>
      <c r="P7" s="4"/>
      <c r="Q7" s="4"/>
      <c r="R7" s="4"/>
      <c r="S7" s="4"/>
      <c r="T7" s="4"/>
      <c r="U7" s="4"/>
      <c r="V7" s="49"/>
      <c r="W7" s="49"/>
      <c r="X7" s="49"/>
      <c r="Y7" s="49"/>
    </row>
    <row r="8" spans="8:25" ht="15">
      <c r="H8" s="4"/>
      <c r="I8" s="4"/>
      <c r="J8" s="4"/>
      <c r="K8" s="4"/>
      <c r="L8" s="4"/>
      <c r="M8" s="4"/>
      <c r="N8" s="4"/>
      <c r="O8" s="4"/>
      <c r="P8" s="4"/>
      <c r="Q8" s="4"/>
      <c r="R8" s="4"/>
      <c r="S8" s="4"/>
      <c r="T8" s="4"/>
      <c r="U8" s="4"/>
      <c r="V8" s="49"/>
      <c r="W8" s="49"/>
      <c r="X8" s="49"/>
      <c r="Y8" s="49"/>
    </row>
    <row r="9" spans="8:25" ht="15">
      <c r="H9" s="4"/>
      <c r="I9" s="4"/>
      <c r="J9" s="4"/>
      <c r="K9" s="4"/>
      <c r="L9" s="4"/>
      <c r="M9" s="4"/>
      <c r="N9" s="4"/>
      <c r="O9" s="4"/>
      <c r="P9" s="4"/>
      <c r="Q9" s="4"/>
      <c r="R9" s="4"/>
      <c r="S9" s="4"/>
      <c r="T9" s="4"/>
      <c r="U9" s="4"/>
      <c r="V9" s="49"/>
      <c r="W9" s="49"/>
      <c r="X9" s="49"/>
      <c r="Y9" s="49"/>
    </row>
    <row r="10" spans="8:25" ht="15">
      <c r="H10" s="4"/>
      <c r="I10" s="4"/>
      <c r="J10" s="4"/>
      <c r="K10" s="4"/>
      <c r="L10" s="4"/>
      <c r="M10" s="4"/>
      <c r="N10" s="4"/>
      <c r="O10" s="4"/>
      <c r="P10" s="4"/>
      <c r="Q10" s="4"/>
      <c r="R10" s="4"/>
      <c r="S10" s="4"/>
      <c r="T10" s="4"/>
      <c r="U10" s="4"/>
      <c r="V10" s="49"/>
      <c r="W10" s="49"/>
      <c r="X10" s="49"/>
      <c r="Y10" s="49"/>
    </row>
    <row r="11" spans="8:25" ht="15">
      <c r="H11" s="106"/>
      <c r="I11" s="4"/>
      <c r="J11" s="4"/>
      <c r="K11" s="4"/>
      <c r="L11" s="4"/>
      <c r="M11" s="4"/>
      <c r="N11" s="4"/>
      <c r="O11" s="4"/>
      <c r="P11" s="4"/>
      <c r="Q11" s="4"/>
      <c r="R11" s="4"/>
      <c r="S11" s="4"/>
      <c r="T11" s="4"/>
      <c r="U11" s="4"/>
      <c r="V11" s="49"/>
      <c r="W11" s="49"/>
      <c r="X11" s="49"/>
      <c r="Y11" s="49"/>
    </row>
    <row r="12" spans="8:25" ht="15">
      <c r="H12" s="106"/>
      <c r="I12" s="4"/>
      <c r="J12" s="4"/>
      <c r="K12" s="4"/>
      <c r="L12" s="4"/>
      <c r="M12" s="4"/>
      <c r="N12" s="4"/>
      <c r="O12" s="4"/>
      <c r="P12" s="4"/>
      <c r="Q12" s="4"/>
      <c r="R12" s="4"/>
      <c r="S12" s="4"/>
      <c r="T12" s="4"/>
      <c r="U12" s="4"/>
      <c r="V12" s="49"/>
      <c r="W12" s="49"/>
      <c r="X12" s="49"/>
      <c r="Y12" s="49"/>
    </row>
    <row r="13" spans="8:25" ht="15">
      <c r="H13" s="106"/>
      <c r="I13" s="4"/>
      <c r="J13" s="4"/>
      <c r="K13" s="4"/>
      <c r="L13" s="4"/>
      <c r="M13" s="4"/>
      <c r="N13" s="4"/>
      <c r="O13" s="4"/>
      <c r="P13" s="4"/>
      <c r="Q13" s="4"/>
      <c r="R13" s="4"/>
      <c r="S13" s="4"/>
      <c r="T13" s="4"/>
      <c r="U13" s="4"/>
      <c r="V13" s="49"/>
      <c r="W13" s="49"/>
      <c r="X13" s="49"/>
      <c r="Y13" s="49"/>
    </row>
    <row r="14" spans="8:25" ht="15">
      <c r="H14" s="106"/>
      <c r="I14" s="4"/>
      <c r="J14" s="4"/>
      <c r="K14" s="4"/>
      <c r="L14" s="4"/>
      <c r="M14" s="4"/>
      <c r="N14" s="4"/>
      <c r="O14" s="4"/>
      <c r="P14" s="4"/>
      <c r="Q14" s="4"/>
      <c r="R14" s="4"/>
      <c r="S14" s="4"/>
      <c r="T14" s="4"/>
      <c r="U14" s="4"/>
      <c r="V14" s="49"/>
      <c r="W14" s="49"/>
      <c r="X14" s="49"/>
      <c r="Y14" s="49"/>
    </row>
    <row r="15" spans="8:25" ht="15">
      <c r="H15" s="106"/>
      <c r="I15" s="4"/>
      <c r="J15" s="4"/>
      <c r="K15" s="4"/>
      <c r="L15" s="4"/>
      <c r="M15" s="4"/>
      <c r="N15" s="4"/>
      <c r="O15" s="4"/>
      <c r="P15" s="4"/>
      <c r="Q15" s="4"/>
      <c r="R15" s="4"/>
      <c r="S15" s="4"/>
      <c r="T15" s="4"/>
      <c r="U15" s="4"/>
      <c r="V15" s="49"/>
      <c r="W15" s="49"/>
      <c r="X15" s="49"/>
      <c r="Y15" s="49"/>
    </row>
    <row r="16" spans="8:25" ht="15">
      <c r="H16" s="106"/>
      <c r="I16" s="4"/>
      <c r="J16" s="4"/>
      <c r="K16" s="4"/>
      <c r="L16" s="4"/>
      <c r="M16" s="4"/>
      <c r="N16" s="4"/>
      <c r="O16" s="4"/>
      <c r="P16" s="4"/>
      <c r="Q16" s="4"/>
      <c r="R16" s="4"/>
      <c r="S16" s="4"/>
      <c r="T16" s="4"/>
      <c r="U16" s="4"/>
      <c r="V16" s="49"/>
      <c r="W16" s="49"/>
      <c r="X16" s="49"/>
      <c r="Y16" s="49"/>
    </row>
    <row r="17" spans="8:25" ht="15">
      <c r="H17" s="106" t="s">
        <v>195</v>
      </c>
      <c r="I17" s="4"/>
      <c r="J17" s="4"/>
      <c r="K17" s="4"/>
      <c r="L17" s="4"/>
      <c r="M17" s="4"/>
      <c r="N17" s="4"/>
      <c r="O17" s="4"/>
      <c r="P17" s="4"/>
      <c r="Q17" s="4"/>
      <c r="R17" s="4"/>
      <c r="S17" s="4"/>
      <c r="T17" s="4"/>
      <c r="U17" s="4"/>
      <c r="V17" s="49"/>
      <c r="W17" s="49"/>
      <c r="X17" s="49"/>
      <c r="Y17" s="49"/>
    </row>
    <row r="18" spans="1:25" ht="15">
      <c r="A18" s="4"/>
      <c r="B18" s="4"/>
      <c r="C18" s="4"/>
      <c r="D18" s="4"/>
      <c r="E18" s="4"/>
      <c r="F18" s="4"/>
      <c r="G18" s="4"/>
      <c r="H18" s="106"/>
      <c r="I18" s="4"/>
      <c r="J18" s="4"/>
      <c r="K18" s="4"/>
      <c r="L18" s="4"/>
      <c r="M18" s="4"/>
      <c r="N18" s="4"/>
      <c r="O18" s="4"/>
      <c r="P18" s="4"/>
      <c r="Q18" s="4"/>
      <c r="R18" s="4"/>
      <c r="S18" s="4"/>
      <c r="T18" s="4"/>
      <c r="U18" s="4"/>
      <c r="V18" s="49"/>
      <c r="W18" s="49"/>
      <c r="X18" s="49"/>
      <c r="Y18" s="49"/>
    </row>
    <row r="19" spans="8:25" ht="15">
      <c r="H19" s="4"/>
      <c r="I19" s="4"/>
      <c r="J19" s="4"/>
      <c r="K19" s="4"/>
      <c r="L19" s="4"/>
      <c r="M19" s="4"/>
      <c r="N19" s="4"/>
      <c r="O19" s="4"/>
      <c r="P19" s="4"/>
      <c r="Q19" s="4"/>
      <c r="R19" s="4"/>
      <c r="S19" s="4"/>
      <c r="T19" s="4"/>
      <c r="U19" s="4"/>
      <c r="V19" s="49"/>
      <c r="W19" s="49"/>
      <c r="X19" s="49"/>
      <c r="Y19" s="49"/>
    </row>
    <row r="20" spans="1:25" ht="15">
      <c r="A20" s="62" t="s">
        <v>227</v>
      </c>
      <c r="H20" s="4"/>
      <c r="I20" s="4"/>
      <c r="J20" s="4"/>
      <c r="K20" s="4"/>
      <c r="L20" s="4"/>
      <c r="M20" s="4"/>
      <c r="N20" s="4"/>
      <c r="O20" s="4"/>
      <c r="P20" s="4"/>
      <c r="Q20" s="4"/>
      <c r="R20" s="4"/>
      <c r="S20" s="4"/>
      <c r="T20" s="4"/>
      <c r="U20" s="4"/>
      <c r="V20" s="49"/>
      <c r="W20" s="49"/>
      <c r="X20" s="49"/>
      <c r="Y20" s="49"/>
    </row>
    <row r="21" spans="1:25" ht="15" thickBot="1">
      <c r="A21" s="62" t="s">
        <v>228</v>
      </c>
      <c r="F21" s="213">
        <v>0</v>
      </c>
      <c r="G21" s="62" t="s">
        <v>22</v>
      </c>
      <c r="H21" s="4"/>
      <c r="I21" s="4"/>
      <c r="J21" s="4"/>
      <c r="K21" s="4"/>
      <c r="L21" s="4"/>
      <c r="M21" s="4"/>
      <c r="N21" s="4"/>
      <c r="O21" s="4"/>
      <c r="P21" s="4"/>
      <c r="Q21" s="4"/>
      <c r="R21" s="4"/>
      <c r="S21" s="4"/>
      <c r="T21" s="4"/>
      <c r="U21" s="4"/>
      <c r="V21" s="49"/>
      <c r="W21" s="49"/>
      <c r="X21" s="49"/>
      <c r="Y21" s="49"/>
    </row>
    <row r="22" spans="8:25" ht="15" thickTop="1">
      <c r="H22" s="4"/>
      <c r="I22" s="4"/>
      <c r="J22" s="4"/>
      <c r="K22" s="4"/>
      <c r="L22" s="4"/>
      <c r="M22" s="4"/>
      <c r="N22" s="4"/>
      <c r="O22" s="4"/>
      <c r="P22" s="4"/>
      <c r="Q22" s="4"/>
      <c r="R22" s="4"/>
      <c r="S22" s="4"/>
      <c r="T22" s="4"/>
      <c r="U22" s="4"/>
      <c r="V22" s="49"/>
      <c r="W22" s="49"/>
      <c r="X22" s="49"/>
      <c r="Y22" s="49"/>
    </row>
    <row r="23" spans="1:25" ht="15">
      <c r="A23" s="4"/>
      <c r="B23" s="4"/>
      <c r="C23" s="4"/>
      <c r="D23" s="4"/>
      <c r="E23" s="4"/>
      <c r="F23" s="4"/>
      <c r="G23" s="4"/>
      <c r="H23" s="4"/>
      <c r="I23" s="4"/>
      <c r="J23" s="4"/>
      <c r="K23" s="4"/>
      <c r="L23" s="4"/>
      <c r="M23" s="4"/>
      <c r="N23" s="4"/>
      <c r="O23" s="4"/>
      <c r="P23" s="4"/>
      <c r="Q23" s="4"/>
      <c r="R23" s="4"/>
      <c r="S23" s="4"/>
      <c r="T23" s="4"/>
      <c r="U23" s="4"/>
      <c r="V23" s="4"/>
      <c r="W23" s="4"/>
      <c r="X23" s="4"/>
      <c r="Y23" s="4"/>
    </row>
    <row r="24" spans="1:25" ht="15">
      <c r="A24" s="12"/>
      <c r="B24" s="4"/>
      <c r="C24" s="4"/>
      <c r="D24" s="4"/>
      <c r="E24" s="4"/>
      <c r="F24" s="4"/>
      <c r="G24" s="4"/>
      <c r="H24" s="4"/>
      <c r="I24" s="4"/>
      <c r="J24" s="4"/>
      <c r="K24" s="4"/>
      <c r="L24" s="4"/>
      <c r="M24" s="4"/>
      <c r="N24" s="4"/>
      <c r="O24" s="4"/>
      <c r="P24" s="4"/>
      <c r="Q24" s="4"/>
      <c r="R24" s="4"/>
      <c r="S24" s="4"/>
      <c r="T24" s="4"/>
      <c r="U24" s="4"/>
      <c r="V24" s="4"/>
      <c r="W24" s="4"/>
      <c r="X24" s="4"/>
      <c r="Y24" s="4"/>
    </row>
    <row r="25" spans="1:25" ht="15">
      <c r="A25" s="12"/>
      <c r="B25" s="4"/>
      <c r="C25" s="4"/>
      <c r="D25" s="4"/>
      <c r="E25" s="4"/>
      <c r="F25" s="12"/>
      <c r="G25" s="12"/>
      <c r="H25" s="4"/>
      <c r="I25" s="4"/>
      <c r="J25" s="4"/>
      <c r="K25" s="4"/>
      <c r="L25" s="4"/>
      <c r="M25" s="4"/>
      <c r="N25" s="4"/>
      <c r="O25" s="4"/>
      <c r="P25" s="4"/>
      <c r="Q25" s="4"/>
      <c r="R25" s="4"/>
      <c r="S25" s="4"/>
      <c r="T25" s="4"/>
      <c r="U25" s="4"/>
      <c r="V25" s="4"/>
      <c r="W25" s="4"/>
      <c r="X25" s="4"/>
      <c r="Y25" s="4"/>
    </row>
    <row r="26" spans="1:25" ht="15">
      <c r="A26" s="4"/>
      <c r="B26" s="4"/>
      <c r="C26" s="4"/>
      <c r="D26" s="4"/>
      <c r="E26" s="4"/>
      <c r="F26" s="4"/>
      <c r="G26" s="4"/>
      <c r="H26" s="4"/>
      <c r="I26" s="4"/>
      <c r="J26" s="4"/>
      <c r="K26" s="4"/>
      <c r="L26" s="4"/>
      <c r="M26" s="4"/>
      <c r="N26" s="4"/>
      <c r="O26" s="4"/>
      <c r="P26" s="4"/>
      <c r="Q26" s="4"/>
      <c r="R26" s="4"/>
      <c r="S26" s="4"/>
      <c r="T26" s="4"/>
      <c r="U26" s="4"/>
      <c r="V26" s="4"/>
      <c r="W26" s="4"/>
      <c r="X26" s="4"/>
      <c r="Y26" s="4"/>
    </row>
    <row r="27" spans="1:25" ht="15">
      <c r="A27" s="4"/>
      <c r="B27" s="4"/>
      <c r="C27" s="4"/>
      <c r="D27" s="4"/>
      <c r="E27" s="4"/>
      <c r="F27" s="4"/>
      <c r="G27" s="4"/>
      <c r="H27" s="4"/>
      <c r="I27" s="4"/>
      <c r="J27" s="4"/>
      <c r="K27" s="4"/>
      <c r="L27" s="4"/>
      <c r="M27" s="4"/>
      <c r="N27" s="4"/>
      <c r="O27" s="4"/>
      <c r="P27" s="4"/>
      <c r="Q27" s="4"/>
      <c r="R27" s="4"/>
      <c r="S27" s="4"/>
      <c r="T27" s="4"/>
      <c r="U27" s="4"/>
      <c r="V27" s="4"/>
      <c r="W27" s="4"/>
      <c r="X27" s="4"/>
      <c r="Y27" s="4"/>
    </row>
    <row r="28" spans="1:25" ht="15">
      <c r="A28" s="4"/>
      <c r="B28" s="4"/>
      <c r="C28" s="4"/>
      <c r="D28" s="4"/>
      <c r="E28" s="4"/>
      <c r="F28" s="4"/>
      <c r="G28" s="4"/>
      <c r="H28" s="4"/>
      <c r="I28" s="4"/>
      <c r="J28" s="4"/>
      <c r="K28" s="4"/>
      <c r="L28" s="4"/>
      <c r="M28" s="4"/>
      <c r="N28" s="4"/>
      <c r="O28" s="4"/>
      <c r="P28" s="4"/>
      <c r="Q28" s="4"/>
      <c r="R28" s="4"/>
      <c r="S28" s="4"/>
      <c r="T28" s="4"/>
      <c r="U28" s="4"/>
      <c r="V28" s="4"/>
      <c r="W28" s="4"/>
      <c r="X28" s="4"/>
      <c r="Y28" s="4"/>
    </row>
    <row r="29" spans="1:25" ht="15">
      <c r="A29" s="4"/>
      <c r="B29" s="4"/>
      <c r="C29" s="4"/>
      <c r="D29" s="4"/>
      <c r="E29" s="4"/>
      <c r="F29" s="4"/>
      <c r="G29" s="4"/>
      <c r="H29" s="4"/>
      <c r="I29" s="4"/>
      <c r="J29" s="4"/>
      <c r="K29" s="4"/>
      <c r="L29" s="4"/>
      <c r="M29" s="4"/>
      <c r="N29" s="4"/>
      <c r="O29" s="4"/>
      <c r="P29" s="4"/>
      <c r="Q29" s="4"/>
      <c r="R29" s="4"/>
      <c r="S29" s="4"/>
      <c r="T29" s="4"/>
      <c r="U29" s="4"/>
      <c r="V29" s="4"/>
      <c r="W29" s="4"/>
      <c r="X29" s="4"/>
      <c r="Y29" s="4"/>
    </row>
    <row r="30" spans="1:25" ht="15">
      <c r="A30" s="4"/>
      <c r="B30" s="4"/>
      <c r="C30" s="4"/>
      <c r="D30" s="4"/>
      <c r="E30" s="4"/>
      <c r="F30" s="4"/>
      <c r="G30" s="4"/>
      <c r="H30" s="4"/>
      <c r="I30" s="4"/>
      <c r="J30" s="4"/>
      <c r="K30" s="4"/>
      <c r="L30" s="4"/>
      <c r="M30" s="4"/>
      <c r="N30" s="4"/>
      <c r="O30" s="4"/>
      <c r="P30" s="4"/>
      <c r="Q30" s="4"/>
      <c r="R30" s="4"/>
      <c r="S30" s="4"/>
      <c r="T30" s="4"/>
      <c r="U30" s="4"/>
      <c r="V30" s="4"/>
      <c r="W30" s="4"/>
      <c r="X30" s="4"/>
      <c r="Y30" s="4"/>
    </row>
    <row r="31" spans="1:25" ht="15">
      <c r="A31" s="4"/>
      <c r="B31" s="4"/>
      <c r="C31" s="4"/>
      <c r="D31" s="4"/>
      <c r="E31" s="4"/>
      <c r="F31" s="4"/>
      <c r="G31" s="4"/>
      <c r="H31" s="4"/>
      <c r="I31" s="4"/>
      <c r="J31" s="4"/>
      <c r="K31" s="4"/>
      <c r="L31" s="4"/>
      <c r="M31" s="4"/>
      <c r="N31" s="4"/>
      <c r="O31" s="4"/>
      <c r="P31" s="4"/>
      <c r="Q31" s="4"/>
      <c r="R31" s="4"/>
      <c r="S31" s="4"/>
      <c r="T31" s="4"/>
      <c r="U31" s="4"/>
      <c r="V31" s="4"/>
      <c r="W31" s="4"/>
      <c r="X31" s="4"/>
      <c r="Y31" s="4"/>
    </row>
    <row r="32" spans="1:25" ht="15">
      <c r="A32" s="4"/>
      <c r="B32" s="4"/>
      <c r="C32" s="4"/>
      <c r="D32" s="4"/>
      <c r="E32" s="4"/>
      <c r="F32" s="4"/>
      <c r="G32" s="4"/>
      <c r="H32" s="4"/>
      <c r="I32" s="4"/>
      <c r="J32" s="4"/>
      <c r="K32" s="4"/>
      <c r="L32" s="4"/>
      <c r="M32" s="4"/>
      <c r="N32" s="4"/>
      <c r="O32" s="4"/>
      <c r="P32" s="4"/>
      <c r="Q32" s="4"/>
      <c r="R32" s="4"/>
      <c r="S32" s="4"/>
      <c r="T32" s="4"/>
      <c r="U32" s="4"/>
      <c r="V32" s="4"/>
      <c r="W32" s="4"/>
      <c r="X32" s="4"/>
      <c r="Y32" s="4"/>
    </row>
    <row r="33" spans="1:25" ht="15">
      <c r="A33" s="4"/>
      <c r="B33" s="4"/>
      <c r="C33" s="4"/>
      <c r="D33" s="4"/>
      <c r="E33" s="4"/>
      <c r="F33" s="4"/>
      <c r="G33" s="4"/>
      <c r="H33" s="4"/>
      <c r="I33" s="4"/>
      <c r="J33" s="4"/>
      <c r="K33" s="4"/>
      <c r="L33" s="4"/>
      <c r="M33" s="4"/>
      <c r="N33" s="4"/>
      <c r="O33" s="4"/>
      <c r="P33" s="4"/>
      <c r="Q33" s="4"/>
      <c r="R33" s="4"/>
      <c r="S33" s="4"/>
      <c r="T33" s="4"/>
      <c r="U33" s="4"/>
      <c r="V33" s="4"/>
      <c r="W33" s="4"/>
      <c r="X33" s="4"/>
      <c r="Y33" s="4"/>
    </row>
    <row r="34" spans="1:25" ht="15">
      <c r="A34" s="4"/>
      <c r="B34" s="4"/>
      <c r="C34" s="4"/>
      <c r="D34" s="4"/>
      <c r="E34" s="4"/>
      <c r="F34" s="4"/>
      <c r="G34" s="4"/>
      <c r="H34" s="4"/>
      <c r="I34" s="4"/>
      <c r="J34" s="4"/>
      <c r="K34" s="4"/>
      <c r="L34" s="4"/>
      <c r="M34" s="4"/>
      <c r="N34" s="4"/>
      <c r="O34" s="4"/>
      <c r="P34" s="4"/>
      <c r="Q34" s="4"/>
      <c r="R34" s="4"/>
      <c r="S34" s="4"/>
      <c r="T34" s="4"/>
      <c r="U34" s="4"/>
      <c r="V34" s="4"/>
      <c r="W34" s="4"/>
      <c r="X34" s="4"/>
      <c r="Y34" s="4"/>
    </row>
    <row r="35" spans="1:25" ht="15">
      <c r="A35" s="4"/>
      <c r="B35" s="4"/>
      <c r="C35" s="4"/>
      <c r="D35" s="4"/>
      <c r="E35" s="4"/>
      <c r="F35" s="4"/>
      <c r="G35" s="4"/>
      <c r="H35" s="4"/>
      <c r="I35" s="4"/>
      <c r="J35" s="4"/>
      <c r="K35" s="4"/>
      <c r="L35" s="4"/>
      <c r="M35" s="4"/>
      <c r="N35" s="4"/>
      <c r="O35" s="4"/>
      <c r="P35" s="4"/>
      <c r="Q35" s="4"/>
      <c r="R35" s="4"/>
      <c r="S35" s="4"/>
      <c r="T35" s="4"/>
      <c r="U35" s="4"/>
      <c r="V35" s="4"/>
      <c r="W35" s="4"/>
      <c r="X35" s="4"/>
      <c r="Y35" s="4"/>
    </row>
    <row r="36" spans="1:25" ht="15">
      <c r="A36" s="4"/>
      <c r="B36" s="4"/>
      <c r="C36" s="4"/>
      <c r="D36" s="4"/>
      <c r="E36" s="4"/>
      <c r="F36" s="4"/>
      <c r="G36" s="4"/>
      <c r="H36" s="4"/>
      <c r="I36" s="4"/>
      <c r="J36" s="4"/>
      <c r="K36" s="4"/>
      <c r="L36" s="4"/>
      <c r="M36" s="4"/>
      <c r="N36" s="4"/>
      <c r="O36" s="4"/>
      <c r="P36" s="4"/>
      <c r="Q36" s="4"/>
      <c r="R36" s="4"/>
      <c r="S36" s="4"/>
      <c r="T36" s="4"/>
      <c r="U36" s="4"/>
      <c r="V36" s="4"/>
      <c r="W36" s="4"/>
      <c r="X36" s="4"/>
      <c r="Y36" s="4"/>
    </row>
    <row r="37" spans="1:25" ht="15">
      <c r="A37" s="4"/>
      <c r="B37" s="4"/>
      <c r="C37" s="4"/>
      <c r="D37" s="4"/>
      <c r="E37" s="4"/>
      <c r="F37" s="4"/>
      <c r="G37" s="4"/>
      <c r="H37" s="4"/>
      <c r="I37" s="4"/>
      <c r="J37" s="4"/>
      <c r="K37" s="4"/>
      <c r="L37" s="4"/>
      <c r="M37" s="4"/>
      <c r="N37" s="4"/>
      <c r="O37" s="4"/>
      <c r="P37" s="4"/>
      <c r="Q37" s="4"/>
      <c r="R37" s="4"/>
      <c r="S37" s="4"/>
      <c r="T37" s="4"/>
      <c r="U37" s="4"/>
      <c r="V37" s="4"/>
      <c r="W37" s="4"/>
      <c r="X37" s="4"/>
      <c r="Y37" s="4"/>
    </row>
    <row r="38" spans="1:25" ht="15">
      <c r="A38" s="4"/>
      <c r="B38" s="4"/>
      <c r="C38" s="4"/>
      <c r="D38" s="4"/>
      <c r="E38" s="4"/>
      <c r="F38" s="4"/>
      <c r="G38" s="4"/>
      <c r="H38" s="4"/>
      <c r="I38" s="4"/>
      <c r="J38" s="4"/>
      <c r="K38" s="4"/>
      <c r="L38" s="4"/>
      <c r="M38" s="4"/>
      <c r="N38" s="4"/>
      <c r="O38" s="4"/>
      <c r="P38" s="4"/>
      <c r="Q38" s="4"/>
      <c r="R38" s="4"/>
      <c r="S38" s="4"/>
      <c r="T38" s="4"/>
      <c r="U38" s="4"/>
      <c r="V38" s="4"/>
      <c r="W38" s="4"/>
      <c r="X38" s="4"/>
      <c r="Y38" s="4"/>
    </row>
    <row r="39" spans="1:25" ht="15">
      <c r="A39" s="4"/>
      <c r="B39" s="4"/>
      <c r="C39" s="4"/>
      <c r="D39" s="4"/>
      <c r="E39" s="4"/>
      <c r="F39" s="4"/>
      <c r="G39" s="4"/>
      <c r="H39" s="4"/>
      <c r="I39" s="4"/>
      <c r="J39" s="4"/>
      <c r="K39" s="4"/>
      <c r="L39" s="4"/>
      <c r="M39" s="4"/>
      <c r="N39" s="4"/>
      <c r="O39" s="4"/>
      <c r="P39" s="4"/>
      <c r="Q39" s="4"/>
      <c r="R39" s="4"/>
      <c r="S39" s="4"/>
      <c r="T39" s="4"/>
      <c r="U39" s="4"/>
      <c r="V39" s="4"/>
      <c r="W39" s="4"/>
      <c r="X39" s="4"/>
      <c r="Y39" s="4"/>
    </row>
    <row r="40" spans="1:25" ht="15">
      <c r="A40" s="4"/>
      <c r="B40" s="4"/>
      <c r="C40" s="4"/>
      <c r="D40" s="4"/>
      <c r="E40" s="4"/>
      <c r="F40" s="4"/>
      <c r="G40" s="4"/>
      <c r="H40" s="4"/>
      <c r="I40" s="4"/>
      <c r="J40" s="4"/>
      <c r="K40" s="4"/>
      <c r="L40" s="4"/>
      <c r="M40" s="4"/>
      <c r="N40" s="4"/>
      <c r="O40" s="4"/>
      <c r="P40" s="4"/>
      <c r="Q40" s="4"/>
      <c r="R40" s="4"/>
      <c r="S40" s="4"/>
      <c r="T40" s="4"/>
      <c r="U40" s="4"/>
      <c r="V40" s="4"/>
      <c r="W40" s="4"/>
      <c r="X40" s="4"/>
      <c r="Y40" s="4"/>
    </row>
    <row r="41" spans="1:25" ht="15">
      <c r="A41" s="4"/>
      <c r="B41" s="4"/>
      <c r="C41" s="4"/>
      <c r="D41" s="4"/>
      <c r="E41" s="4"/>
      <c r="F41" s="4"/>
      <c r="G41" s="4"/>
      <c r="H41" s="4"/>
      <c r="I41" s="4"/>
      <c r="J41" s="4"/>
      <c r="K41" s="4"/>
      <c r="L41" s="4"/>
      <c r="M41" s="4"/>
      <c r="N41" s="4"/>
      <c r="O41" s="4"/>
      <c r="P41" s="4"/>
      <c r="Q41" s="4"/>
      <c r="R41" s="4"/>
      <c r="S41" s="4"/>
      <c r="T41" s="4"/>
      <c r="U41" s="4"/>
      <c r="V41" s="4"/>
      <c r="W41" s="4"/>
      <c r="X41" s="4"/>
      <c r="Y41" s="4"/>
    </row>
    <row r="42" spans="1:25" ht="15">
      <c r="A42" s="4"/>
      <c r="B42" s="4"/>
      <c r="C42" s="4"/>
      <c r="D42" s="4"/>
      <c r="E42" s="4"/>
      <c r="F42" s="4"/>
      <c r="G42" s="4"/>
      <c r="H42" s="4"/>
      <c r="I42" s="4"/>
      <c r="J42" s="4"/>
      <c r="K42" s="4"/>
      <c r="L42" s="4"/>
      <c r="M42" s="4"/>
      <c r="N42" s="4"/>
      <c r="O42" s="4"/>
      <c r="P42" s="4"/>
      <c r="Q42" s="4"/>
      <c r="R42" s="4"/>
      <c r="S42" s="4"/>
      <c r="T42" s="4"/>
      <c r="U42" s="4"/>
      <c r="V42" s="4"/>
      <c r="W42" s="4"/>
      <c r="X42" s="4"/>
      <c r="Y42" s="4"/>
    </row>
    <row r="43" spans="1:25" ht="15">
      <c r="A43" s="4"/>
      <c r="B43" s="4"/>
      <c r="C43" s="4"/>
      <c r="D43" s="4"/>
      <c r="E43" s="4"/>
      <c r="F43" s="4"/>
      <c r="G43" s="4"/>
      <c r="H43" s="4"/>
      <c r="I43" s="4"/>
      <c r="J43" s="4"/>
      <c r="K43" s="4"/>
      <c r="L43" s="4"/>
      <c r="M43" s="4"/>
      <c r="N43" s="4"/>
      <c r="O43" s="4"/>
      <c r="P43" s="4"/>
      <c r="Q43" s="4"/>
      <c r="R43" s="4"/>
      <c r="S43" s="4"/>
      <c r="T43" s="4"/>
      <c r="U43" s="4"/>
      <c r="V43" s="4"/>
      <c r="W43" s="4"/>
      <c r="X43" s="4"/>
      <c r="Y43" s="4"/>
    </row>
    <row r="44" spans="1:25" ht="15">
      <c r="A44" s="4"/>
      <c r="B44" s="4"/>
      <c r="C44" s="4"/>
      <c r="D44" s="4"/>
      <c r="E44" s="4"/>
      <c r="F44" s="4"/>
      <c r="G44" s="4"/>
      <c r="H44" s="4"/>
      <c r="I44" s="4"/>
      <c r="J44" s="4"/>
      <c r="K44" s="4"/>
      <c r="L44" s="4"/>
      <c r="M44" s="4"/>
      <c r="N44" s="4"/>
      <c r="O44" s="4"/>
      <c r="P44" s="4"/>
      <c r="Q44" s="4"/>
      <c r="R44" s="4"/>
      <c r="S44" s="4"/>
      <c r="T44" s="4"/>
      <c r="U44" s="4"/>
      <c r="V44" s="4"/>
      <c r="W44" s="4"/>
      <c r="X44" s="4"/>
      <c r="Y44" s="4"/>
    </row>
    <row r="45" spans="1:25" ht="15">
      <c r="A45" s="4"/>
      <c r="B45" s="4"/>
      <c r="C45" s="4"/>
      <c r="D45" s="4"/>
      <c r="E45" s="4"/>
      <c r="F45" s="4"/>
      <c r="G45" s="4"/>
      <c r="H45" s="4"/>
      <c r="I45" s="4"/>
      <c r="J45" s="4"/>
      <c r="K45" s="4"/>
      <c r="L45" s="4"/>
      <c r="M45" s="4"/>
      <c r="N45" s="4"/>
      <c r="O45" s="4"/>
      <c r="P45" s="4"/>
      <c r="Q45" s="4"/>
      <c r="R45" s="4"/>
      <c r="S45" s="4"/>
      <c r="T45" s="4"/>
      <c r="U45" s="4"/>
      <c r="V45" s="4"/>
      <c r="W45" s="4"/>
      <c r="X45" s="4"/>
      <c r="Y45" s="4"/>
    </row>
    <row r="46" spans="1:25" ht="15">
      <c r="A46" s="4"/>
      <c r="B46" s="4"/>
      <c r="C46" s="4"/>
      <c r="D46" s="4"/>
      <c r="E46" s="4"/>
      <c r="F46" s="4"/>
      <c r="G46" s="4"/>
      <c r="H46" s="4"/>
      <c r="I46" s="4"/>
      <c r="J46" s="4"/>
      <c r="K46" s="4"/>
      <c r="L46" s="4"/>
      <c r="M46" s="4"/>
      <c r="N46" s="4"/>
      <c r="O46" s="4"/>
      <c r="P46" s="4"/>
      <c r="Q46" s="4"/>
      <c r="R46" s="4"/>
      <c r="S46" s="4"/>
      <c r="T46" s="4"/>
      <c r="U46" s="4"/>
      <c r="V46" s="4"/>
      <c r="W46" s="4"/>
      <c r="X46" s="4"/>
      <c r="Y46" s="4"/>
    </row>
    <row r="47" spans="1:25" ht="15">
      <c r="A47" s="4"/>
      <c r="B47" s="4"/>
      <c r="C47" s="4"/>
      <c r="D47" s="4"/>
      <c r="E47" s="4"/>
      <c r="F47" s="4"/>
      <c r="G47" s="4"/>
      <c r="H47" s="4"/>
      <c r="I47" s="4"/>
      <c r="J47" s="4"/>
      <c r="K47" s="4"/>
      <c r="L47" s="4"/>
      <c r="M47" s="4"/>
      <c r="N47" s="4"/>
      <c r="O47" s="4"/>
      <c r="P47" s="4"/>
      <c r="Q47" s="4"/>
      <c r="R47" s="4"/>
      <c r="S47" s="4"/>
      <c r="T47" s="4"/>
      <c r="U47" s="4"/>
      <c r="V47" s="4"/>
      <c r="W47" s="4"/>
      <c r="X47" s="4"/>
      <c r="Y47" s="4"/>
    </row>
    <row r="48" spans="1:25" ht="15">
      <c r="A48" s="4"/>
      <c r="B48" s="4"/>
      <c r="C48" s="4"/>
      <c r="D48" s="4"/>
      <c r="E48" s="4"/>
      <c r="F48" s="4"/>
      <c r="G48" s="4"/>
      <c r="H48" s="4"/>
      <c r="I48" s="4"/>
      <c r="J48" s="4"/>
      <c r="K48" s="4"/>
      <c r="L48" s="4"/>
      <c r="M48" s="4"/>
      <c r="N48" s="4"/>
      <c r="O48" s="4"/>
      <c r="P48" s="4"/>
      <c r="Q48" s="4"/>
      <c r="R48" s="4"/>
      <c r="S48" s="4"/>
      <c r="T48" s="4"/>
      <c r="U48" s="4"/>
      <c r="V48" s="4"/>
      <c r="W48" s="4"/>
      <c r="X48" s="4"/>
      <c r="Y48" s="4"/>
    </row>
    <row r="49" spans="1:25" ht="15">
      <c r="A49" s="4"/>
      <c r="B49" s="4"/>
      <c r="C49" s="4"/>
      <c r="D49" s="4"/>
      <c r="E49" s="4"/>
      <c r="F49" s="4"/>
      <c r="G49" s="4"/>
      <c r="H49" s="4"/>
      <c r="I49" s="4"/>
      <c r="J49" s="4"/>
      <c r="K49" s="4"/>
      <c r="L49" s="4"/>
      <c r="M49" s="4"/>
      <c r="N49" s="4"/>
      <c r="O49" s="4"/>
      <c r="P49" s="4"/>
      <c r="Q49" s="4"/>
      <c r="R49" s="4"/>
      <c r="S49" s="4"/>
      <c r="T49" s="4"/>
      <c r="U49" s="4"/>
      <c r="V49" s="4"/>
      <c r="W49" s="4"/>
      <c r="X49" s="4"/>
      <c r="Y49" s="4"/>
    </row>
    <row r="50" spans="1:25" ht="15">
      <c r="A50" s="4"/>
      <c r="B50" s="4"/>
      <c r="C50" s="4"/>
      <c r="D50" s="4"/>
      <c r="E50" s="4"/>
      <c r="F50" s="4"/>
      <c r="G50" s="4"/>
      <c r="H50" s="4"/>
      <c r="I50" s="4"/>
      <c r="J50" s="4"/>
      <c r="K50" s="4"/>
      <c r="L50" s="4"/>
      <c r="M50" s="4"/>
      <c r="N50" s="4"/>
      <c r="O50" s="4"/>
      <c r="P50" s="4"/>
      <c r="Q50" s="4"/>
      <c r="R50" s="4"/>
      <c r="S50" s="4"/>
      <c r="T50" s="4"/>
      <c r="U50" s="4"/>
      <c r="V50" s="4"/>
      <c r="W50" s="4"/>
      <c r="X50" s="4"/>
      <c r="Y50" s="4"/>
    </row>
    <row r="51" spans="1:25" ht="15">
      <c r="A51" s="4"/>
      <c r="B51" s="4"/>
      <c r="C51" s="4"/>
      <c r="D51" s="4"/>
      <c r="E51" s="4"/>
      <c r="F51" s="4"/>
      <c r="G51" s="4"/>
      <c r="H51" s="4"/>
      <c r="I51" s="4"/>
      <c r="J51" s="4"/>
      <c r="K51" s="4"/>
      <c r="L51" s="4"/>
      <c r="M51" s="4"/>
      <c r="N51" s="4"/>
      <c r="O51" s="4"/>
      <c r="P51" s="4"/>
      <c r="Q51" s="4"/>
      <c r="R51" s="4"/>
      <c r="S51" s="4"/>
      <c r="T51" s="4"/>
      <c r="U51" s="4"/>
      <c r="V51" s="4"/>
      <c r="W51" s="4"/>
      <c r="X51" s="4"/>
      <c r="Y51" s="4"/>
    </row>
    <row r="52" spans="1:25" ht="15">
      <c r="A52" s="4"/>
      <c r="B52" s="4"/>
      <c r="C52" s="4"/>
      <c r="D52" s="4"/>
      <c r="E52" s="4"/>
      <c r="F52" s="4"/>
      <c r="G52" s="4"/>
      <c r="H52" s="4"/>
      <c r="I52" s="4"/>
      <c r="J52" s="4"/>
      <c r="K52" s="4"/>
      <c r="L52" s="4"/>
      <c r="M52" s="4"/>
      <c r="N52" s="4"/>
      <c r="O52" s="4"/>
      <c r="P52" s="4"/>
      <c r="Q52" s="4"/>
      <c r="R52" s="4"/>
      <c r="S52" s="4"/>
      <c r="T52" s="4"/>
      <c r="U52" s="4"/>
      <c r="V52" s="4"/>
      <c r="W52" s="4"/>
      <c r="X52" s="4"/>
      <c r="Y52" s="4"/>
    </row>
    <row r="53" spans="1:25" ht="15">
      <c r="A53" s="4"/>
      <c r="B53" s="4"/>
      <c r="C53" s="4"/>
      <c r="D53" s="4"/>
      <c r="E53" s="4"/>
      <c r="F53" s="4"/>
      <c r="G53" s="4"/>
      <c r="H53" s="4"/>
      <c r="I53" s="4"/>
      <c r="J53" s="4"/>
      <c r="K53" s="4"/>
      <c r="L53" s="4"/>
      <c r="M53" s="4"/>
      <c r="N53" s="4"/>
      <c r="O53" s="4"/>
      <c r="P53" s="4"/>
      <c r="Q53" s="4"/>
      <c r="R53" s="4"/>
      <c r="S53" s="4"/>
      <c r="T53" s="4"/>
      <c r="U53" s="4"/>
      <c r="V53" s="4"/>
      <c r="W53" s="4"/>
      <c r="X53" s="4"/>
      <c r="Y53" s="4"/>
    </row>
    <row r="54" spans="1:25" ht="15">
      <c r="A54" s="4"/>
      <c r="B54" s="4"/>
      <c r="C54" s="4"/>
      <c r="D54" s="4"/>
      <c r="E54" s="4"/>
      <c r="F54" s="4"/>
      <c r="G54" s="4"/>
      <c r="H54" s="4"/>
      <c r="I54" s="4"/>
      <c r="J54" s="4"/>
      <c r="K54" s="4"/>
      <c r="L54" s="4"/>
      <c r="M54" s="4"/>
      <c r="N54" s="4"/>
      <c r="O54" s="4"/>
      <c r="P54" s="4"/>
      <c r="Q54" s="4"/>
      <c r="R54" s="4"/>
      <c r="S54" s="4"/>
      <c r="T54" s="4"/>
      <c r="U54" s="4"/>
      <c r="V54" s="4"/>
      <c r="W54" s="4"/>
      <c r="X54" s="4"/>
      <c r="Y54" s="4"/>
    </row>
    <row r="55" spans="1:25" ht="15">
      <c r="A55" s="4"/>
      <c r="B55" s="4"/>
      <c r="C55" s="4"/>
      <c r="D55" s="4"/>
      <c r="E55" s="4"/>
      <c r="F55" s="4"/>
      <c r="G55" s="4"/>
      <c r="H55" s="4"/>
      <c r="I55" s="4"/>
      <c r="J55" s="4"/>
      <c r="K55" s="4"/>
      <c r="L55" s="4"/>
      <c r="M55" s="4"/>
      <c r="N55" s="4"/>
      <c r="O55" s="4"/>
      <c r="P55" s="4"/>
      <c r="Q55" s="4"/>
      <c r="R55" s="4"/>
      <c r="S55" s="4"/>
      <c r="T55" s="4"/>
      <c r="U55" s="4"/>
      <c r="V55" s="4"/>
      <c r="W55" s="4"/>
      <c r="X55" s="4"/>
      <c r="Y55" s="4"/>
    </row>
    <row r="56" spans="1:25" ht="15">
      <c r="A56" s="4"/>
      <c r="B56" s="4"/>
      <c r="C56" s="4"/>
      <c r="D56" s="4"/>
      <c r="E56" s="4"/>
      <c r="F56" s="4"/>
      <c r="G56" s="4"/>
      <c r="H56" s="4"/>
      <c r="I56" s="4"/>
      <c r="J56" s="4"/>
      <c r="K56" s="4"/>
      <c r="L56" s="4"/>
      <c r="M56" s="4"/>
      <c r="N56" s="4"/>
      <c r="O56" s="4"/>
      <c r="P56" s="4"/>
      <c r="Q56" s="4"/>
      <c r="R56" s="4"/>
      <c r="S56" s="4"/>
      <c r="T56" s="4"/>
      <c r="U56" s="4"/>
      <c r="V56" s="4"/>
      <c r="W56" s="4"/>
      <c r="X56" s="4"/>
      <c r="Y56" s="4"/>
    </row>
    <row r="57" spans="1:25" ht="15">
      <c r="A57" s="4"/>
      <c r="B57" s="4"/>
      <c r="C57" s="4"/>
      <c r="D57" s="4"/>
      <c r="E57" s="4"/>
      <c r="F57" s="4"/>
      <c r="G57" s="4"/>
      <c r="H57" s="4"/>
      <c r="I57" s="4"/>
      <c r="J57" s="4"/>
      <c r="K57" s="4"/>
      <c r="L57" s="4"/>
      <c r="M57" s="4"/>
      <c r="N57" s="4"/>
      <c r="O57" s="4"/>
      <c r="P57" s="4"/>
      <c r="Q57" s="4"/>
      <c r="R57" s="4"/>
      <c r="S57" s="4"/>
      <c r="T57" s="4"/>
      <c r="U57" s="4"/>
      <c r="V57" s="4"/>
      <c r="W57" s="4"/>
      <c r="X57" s="4"/>
      <c r="Y57" s="4"/>
    </row>
    <row r="58" spans="1:25" ht="15">
      <c r="A58" s="4"/>
      <c r="B58" s="4"/>
      <c r="C58" s="4"/>
      <c r="D58" s="4"/>
      <c r="E58" s="4"/>
      <c r="F58" s="4"/>
      <c r="G58" s="4"/>
      <c r="H58" s="4"/>
      <c r="I58" s="4"/>
      <c r="J58" s="4"/>
      <c r="K58" s="4"/>
      <c r="L58" s="4"/>
      <c r="M58" s="4"/>
      <c r="N58" s="4"/>
      <c r="O58" s="4"/>
      <c r="P58" s="4"/>
      <c r="Q58" s="4"/>
      <c r="R58" s="4"/>
      <c r="S58" s="4"/>
      <c r="T58" s="4"/>
      <c r="U58" s="4"/>
      <c r="V58" s="4"/>
      <c r="W58" s="4"/>
      <c r="X58" s="4"/>
      <c r="Y58" s="4"/>
    </row>
    <row r="59" spans="1:25" ht="15">
      <c r="A59" s="4"/>
      <c r="B59" s="4"/>
      <c r="C59" s="4"/>
      <c r="D59" s="4"/>
      <c r="E59" s="4"/>
      <c r="F59" s="4"/>
      <c r="G59" s="4"/>
      <c r="H59" s="4"/>
      <c r="I59" s="4"/>
      <c r="J59" s="4"/>
      <c r="K59" s="4"/>
      <c r="L59" s="4"/>
      <c r="M59" s="4"/>
      <c r="N59" s="4"/>
      <c r="O59" s="4"/>
      <c r="P59" s="4"/>
      <c r="Q59" s="4"/>
      <c r="R59" s="4"/>
      <c r="S59" s="4"/>
      <c r="T59" s="4"/>
      <c r="U59" s="4"/>
      <c r="V59" s="4"/>
      <c r="W59" s="4"/>
      <c r="X59" s="4"/>
      <c r="Y59" s="4"/>
    </row>
    <row r="60" spans="1:25" ht="15">
      <c r="A60" s="4"/>
      <c r="B60" s="4"/>
      <c r="C60" s="4"/>
      <c r="D60" s="4"/>
      <c r="E60" s="4"/>
      <c r="F60" s="4"/>
      <c r="G60" s="4"/>
      <c r="H60" s="4"/>
      <c r="I60" s="4"/>
      <c r="J60" s="4"/>
      <c r="K60" s="4"/>
      <c r="L60" s="4"/>
      <c r="M60" s="4"/>
      <c r="N60" s="4"/>
      <c r="O60" s="4"/>
      <c r="P60" s="4"/>
      <c r="Q60" s="4"/>
      <c r="R60" s="4"/>
      <c r="S60" s="4"/>
      <c r="T60" s="4"/>
      <c r="U60" s="4"/>
      <c r="V60" s="4"/>
      <c r="W60" s="4"/>
      <c r="X60" s="4"/>
      <c r="Y60" s="4"/>
    </row>
    <row r="61" spans="1:25" ht="15">
      <c r="A61" s="4"/>
      <c r="B61" s="4"/>
      <c r="C61" s="4"/>
      <c r="D61" s="4"/>
      <c r="E61" s="4"/>
      <c r="F61" s="4"/>
      <c r="G61" s="4"/>
      <c r="H61" s="4"/>
      <c r="I61" s="4"/>
      <c r="J61" s="4"/>
      <c r="K61" s="4"/>
      <c r="L61" s="4"/>
      <c r="M61" s="4"/>
      <c r="N61" s="4"/>
      <c r="O61" s="4"/>
      <c r="P61" s="4"/>
      <c r="Q61" s="4"/>
      <c r="R61" s="4"/>
      <c r="S61" s="4"/>
      <c r="T61" s="4"/>
      <c r="U61" s="4"/>
      <c r="V61" s="4"/>
      <c r="W61" s="4"/>
      <c r="X61" s="4"/>
      <c r="Y61" s="4"/>
    </row>
    <row r="62" spans="1:25" ht="15">
      <c r="A62" s="4"/>
      <c r="B62" s="4"/>
      <c r="C62" s="4"/>
      <c r="D62" s="4"/>
      <c r="E62" s="4"/>
      <c r="F62" s="4"/>
      <c r="G62" s="4"/>
      <c r="H62" s="4"/>
      <c r="I62" s="4"/>
      <c r="J62" s="4"/>
      <c r="K62" s="4"/>
      <c r="L62" s="4"/>
      <c r="M62" s="4"/>
      <c r="N62" s="4"/>
      <c r="O62" s="4"/>
      <c r="P62" s="4"/>
      <c r="Q62" s="4"/>
      <c r="R62" s="4"/>
      <c r="S62" s="4"/>
      <c r="T62" s="4"/>
      <c r="U62" s="4"/>
      <c r="V62" s="4"/>
      <c r="W62" s="4"/>
      <c r="X62" s="4"/>
      <c r="Y62" s="4"/>
    </row>
    <row r="63" spans="1:25" ht="15">
      <c r="A63" s="4"/>
      <c r="B63" s="4"/>
      <c r="C63" s="4"/>
      <c r="D63" s="4"/>
      <c r="E63" s="4"/>
      <c r="F63" s="4"/>
      <c r="G63" s="4"/>
      <c r="H63" s="4"/>
      <c r="I63" s="4"/>
      <c r="J63" s="4"/>
      <c r="K63" s="4"/>
      <c r="L63" s="4"/>
      <c r="M63" s="4"/>
      <c r="N63" s="4"/>
      <c r="O63" s="4"/>
      <c r="P63" s="4"/>
      <c r="Q63" s="4"/>
      <c r="R63" s="4"/>
      <c r="S63" s="4"/>
      <c r="T63" s="4"/>
      <c r="U63" s="4"/>
      <c r="V63" s="4"/>
      <c r="W63" s="4"/>
      <c r="X63" s="4"/>
      <c r="Y63" s="4"/>
    </row>
    <row r="64" spans="1:25" ht="15">
      <c r="A64" s="4"/>
      <c r="B64" s="4"/>
      <c r="C64" s="4"/>
      <c r="D64" s="4"/>
      <c r="E64" s="4"/>
      <c r="F64" s="4"/>
      <c r="G64" s="4"/>
      <c r="H64" s="4"/>
      <c r="I64" s="4"/>
      <c r="J64" s="4"/>
      <c r="K64" s="4"/>
      <c r="L64" s="4"/>
      <c r="M64" s="4"/>
      <c r="N64" s="4"/>
      <c r="O64" s="4"/>
      <c r="P64" s="4"/>
      <c r="Q64" s="4"/>
      <c r="R64" s="4"/>
      <c r="S64" s="4"/>
      <c r="T64" s="4"/>
      <c r="U64" s="4"/>
      <c r="V64" s="4"/>
      <c r="W64" s="4"/>
      <c r="X64" s="4"/>
      <c r="Y64" s="4"/>
    </row>
    <row r="65" spans="1:25" ht="15">
      <c r="A65" s="4"/>
      <c r="B65" s="4"/>
      <c r="C65" s="4"/>
      <c r="D65" s="4"/>
      <c r="E65" s="4"/>
      <c r="F65" s="4"/>
      <c r="G65" s="4"/>
      <c r="H65" s="4"/>
      <c r="I65" s="4"/>
      <c r="J65" s="4"/>
      <c r="K65" s="4"/>
      <c r="L65" s="4"/>
      <c r="M65" s="4"/>
      <c r="N65" s="4"/>
      <c r="O65" s="4"/>
      <c r="P65" s="4"/>
      <c r="Q65" s="4"/>
      <c r="R65" s="4"/>
      <c r="S65" s="4"/>
      <c r="T65" s="4"/>
      <c r="U65" s="4"/>
      <c r="V65" s="4"/>
      <c r="W65" s="4"/>
      <c r="X65" s="4"/>
      <c r="Y65" s="4"/>
    </row>
    <row r="66" spans="1:25" ht="15">
      <c r="A66" s="4"/>
      <c r="B66" s="4"/>
      <c r="C66" s="4"/>
      <c r="D66" s="4"/>
      <c r="E66" s="4"/>
      <c r="F66" s="4"/>
      <c r="G66" s="4"/>
      <c r="H66" s="4"/>
      <c r="I66" s="4"/>
      <c r="J66" s="4"/>
      <c r="K66" s="4"/>
      <c r="L66" s="4"/>
      <c r="M66" s="4"/>
      <c r="N66" s="4"/>
      <c r="O66" s="4"/>
      <c r="P66" s="4"/>
      <c r="Q66" s="4"/>
      <c r="R66" s="4"/>
      <c r="S66" s="4"/>
      <c r="T66" s="4"/>
      <c r="U66" s="4"/>
      <c r="V66" s="4"/>
      <c r="W66" s="4"/>
      <c r="X66" s="4"/>
      <c r="Y66" s="4"/>
    </row>
    <row r="67" spans="1:25" ht="15">
      <c r="A67" s="4"/>
      <c r="B67" s="4"/>
      <c r="C67" s="4"/>
      <c r="D67" s="4"/>
      <c r="E67" s="4"/>
      <c r="F67" s="4"/>
      <c r="G67" s="4"/>
      <c r="H67" s="4"/>
      <c r="I67" s="4"/>
      <c r="J67" s="4"/>
      <c r="K67" s="4"/>
      <c r="L67" s="4"/>
      <c r="M67" s="4"/>
      <c r="N67" s="4"/>
      <c r="O67" s="4"/>
      <c r="P67" s="4"/>
      <c r="Q67" s="4"/>
      <c r="R67" s="4"/>
      <c r="S67" s="4"/>
      <c r="T67" s="4"/>
      <c r="U67" s="4"/>
      <c r="V67" s="4"/>
      <c r="W67" s="4"/>
      <c r="X67" s="4"/>
      <c r="Y67" s="4"/>
    </row>
    <row r="68" spans="1:25" ht="15">
      <c r="A68" s="4"/>
      <c r="B68" s="4"/>
      <c r="C68" s="4"/>
      <c r="D68" s="4"/>
      <c r="E68" s="4"/>
      <c r="F68" s="4"/>
      <c r="G68" s="4"/>
      <c r="H68" s="4"/>
      <c r="I68" s="4"/>
      <c r="J68" s="4"/>
      <c r="K68" s="4"/>
      <c r="L68" s="4"/>
      <c r="M68" s="4"/>
      <c r="N68" s="4"/>
      <c r="O68" s="4"/>
      <c r="P68" s="4"/>
      <c r="Q68" s="4"/>
      <c r="R68" s="4"/>
      <c r="S68" s="4"/>
      <c r="T68" s="4"/>
      <c r="U68" s="4"/>
      <c r="V68" s="4"/>
      <c r="W68" s="4"/>
      <c r="X68" s="4"/>
      <c r="Y68" s="4"/>
    </row>
    <row r="69" spans="1:25" ht="15">
      <c r="A69" s="4"/>
      <c r="B69" s="4"/>
      <c r="C69" s="4"/>
      <c r="D69" s="4"/>
      <c r="E69" s="4"/>
      <c r="F69" s="4"/>
      <c r="G69" s="4"/>
      <c r="H69" s="4"/>
      <c r="I69" s="4"/>
      <c r="J69" s="4"/>
      <c r="K69" s="4"/>
      <c r="L69" s="4"/>
      <c r="M69" s="4"/>
      <c r="N69" s="4"/>
      <c r="O69" s="4"/>
      <c r="P69" s="4"/>
      <c r="Q69" s="4"/>
      <c r="R69" s="4"/>
      <c r="S69" s="4"/>
      <c r="T69" s="4"/>
      <c r="U69" s="4"/>
      <c r="V69" s="4"/>
      <c r="W69" s="4"/>
      <c r="X69" s="4"/>
      <c r="Y69" s="4"/>
    </row>
    <row r="70" spans="1:25" ht="15">
      <c r="A70" s="4"/>
      <c r="B70" s="4"/>
      <c r="C70" s="4"/>
      <c r="D70" s="4"/>
      <c r="E70" s="4"/>
      <c r="F70" s="4"/>
      <c r="G70" s="4"/>
      <c r="H70" s="4"/>
      <c r="I70" s="4"/>
      <c r="J70" s="4"/>
      <c r="K70" s="4"/>
      <c r="L70" s="4"/>
      <c r="M70" s="4"/>
      <c r="N70" s="4"/>
      <c r="O70" s="4"/>
      <c r="P70" s="4"/>
      <c r="Q70" s="4"/>
      <c r="R70" s="4"/>
      <c r="S70" s="4"/>
      <c r="T70" s="4"/>
      <c r="U70" s="4"/>
      <c r="V70" s="4"/>
      <c r="W70" s="4"/>
      <c r="X70" s="4"/>
      <c r="Y70" s="4"/>
    </row>
    <row r="71" spans="1:25" ht="15">
      <c r="A71" s="4"/>
      <c r="B71" s="4"/>
      <c r="C71" s="4"/>
      <c r="D71" s="4"/>
      <c r="E71" s="4"/>
      <c r="F71" s="4"/>
      <c r="G71" s="4"/>
      <c r="H71" s="4"/>
      <c r="I71" s="4"/>
      <c r="J71" s="4"/>
      <c r="K71" s="4"/>
      <c r="L71" s="4"/>
      <c r="M71" s="4"/>
      <c r="N71" s="4"/>
      <c r="O71" s="4"/>
      <c r="P71" s="4"/>
      <c r="Q71" s="4"/>
      <c r="R71" s="4"/>
      <c r="S71" s="4"/>
      <c r="T71" s="4"/>
      <c r="U71" s="4"/>
      <c r="V71" s="4"/>
      <c r="W71" s="4"/>
      <c r="X71" s="4"/>
      <c r="Y71" s="4"/>
    </row>
    <row r="72" spans="1:25" ht="15">
      <c r="A72" s="4"/>
      <c r="B72" s="4"/>
      <c r="C72" s="4"/>
      <c r="D72" s="4"/>
      <c r="E72" s="4"/>
      <c r="F72" s="4"/>
      <c r="G72" s="4"/>
      <c r="H72" s="4"/>
      <c r="I72" s="4"/>
      <c r="J72" s="4"/>
      <c r="K72" s="4"/>
      <c r="L72" s="4"/>
      <c r="M72" s="4"/>
      <c r="N72" s="4"/>
      <c r="O72" s="4"/>
      <c r="P72" s="4"/>
      <c r="Q72" s="4"/>
      <c r="R72" s="4"/>
      <c r="S72" s="4"/>
      <c r="T72" s="4"/>
      <c r="U72" s="4"/>
      <c r="V72" s="4"/>
      <c r="W72" s="4"/>
      <c r="X72" s="4"/>
      <c r="Y72" s="4"/>
    </row>
    <row r="73" spans="1:25" ht="15">
      <c r="A73" s="4"/>
      <c r="B73" s="4"/>
      <c r="C73" s="4"/>
      <c r="D73" s="4"/>
      <c r="E73" s="4"/>
      <c r="F73" s="4"/>
      <c r="G73" s="4"/>
      <c r="H73" s="4"/>
      <c r="I73" s="4"/>
      <c r="J73" s="4"/>
      <c r="K73" s="4"/>
      <c r="L73" s="4"/>
      <c r="M73" s="4"/>
      <c r="N73" s="4"/>
      <c r="O73" s="4"/>
      <c r="P73" s="4"/>
      <c r="Q73" s="4"/>
      <c r="R73" s="4"/>
      <c r="S73" s="4"/>
      <c r="T73" s="4"/>
      <c r="U73" s="4"/>
      <c r="V73" s="4"/>
      <c r="W73" s="4"/>
      <c r="X73" s="4"/>
      <c r="Y73" s="4"/>
    </row>
    <row r="74" spans="1:25" ht="15">
      <c r="A74" s="4"/>
      <c r="B74" s="4"/>
      <c r="C74" s="4"/>
      <c r="D74" s="4"/>
      <c r="E74" s="4"/>
      <c r="F74" s="4"/>
      <c r="G74" s="4"/>
      <c r="H74" s="4"/>
      <c r="I74" s="4"/>
      <c r="J74" s="4"/>
      <c r="K74" s="4"/>
      <c r="L74" s="4"/>
      <c r="M74" s="4"/>
      <c r="N74" s="4"/>
      <c r="O74" s="4"/>
      <c r="P74" s="4"/>
      <c r="Q74" s="4"/>
      <c r="R74" s="4"/>
      <c r="S74" s="4"/>
      <c r="T74" s="4"/>
      <c r="U74" s="4"/>
      <c r="V74" s="4"/>
      <c r="W74" s="4"/>
      <c r="X74" s="4"/>
      <c r="Y74" s="4"/>
    </row>
    <row r="75" spans="1:25" ht="15">
      <c r="A75" s="4"/>
      <c r="B75" s="4"/>
      <c r="C75" s="4"/>
      <c r="D75" s="4"/>
      <c r="E75" s="4"/>
      <c r="F75" s="4"/>
      <c r="G75" s="4"/>
      <c r="H75" s="4"/>
      <c r="I75" s="4"/>
      <c r="J75" s="4"/>
      <c r="K75" s="4"/>
      <c r="L75" s="4"/>
      <c r="M75" s="4"/>
      <c r="N75" s="4"/>
      <c r="O75" s="4"/>
      <c r="P75" s="4"/>
      <c r="Q75" s="4"/>
      <c r="R75" s="4"/>
      <c r="S75" s="4"/>
      <c r="T75" s="4"/>
      <c r="U75" s="4"/>
      <c r="V75" s="4"/>
      <c r="W75" s="4"/>
      <c r="X75" s="4"/>
      <c r="Y75" s="4"/>
    </row>
  </sheetData>
  <sheetProtection algorithmName="SHA-512" hashValue="m4nFh3Kvs4eQMEflymAXRCAQhDR3jsnDVfzG/2EJZg/a39cxo9fjIcX7NZ6hfm7zRF8tmeJvlI2jUy5/cR1sbg==" saltValue="zIXACZwTwoSrzID58RImGw==" spinCount="100000" sheet="1" objects="1" scenarios="1"/>
  <hyperlinks>
    <hyperlink ref="H17" location="'ho-model'!D28" display="Tilbage til hovedmode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D9E8-5468-4085-817E-D1BE7DBBC2AD}">
  <dimension ref="A1:AF280"/>
  <sheetViews>
    <sheetView workbookViewId="0" topLeftCell="A1">
      <selection activeCell="I15" sqref="I15"/>
    </sheetView>
  </sheetViews>
  <sheetFormatPr defaultColWidth="9.140625" defaultRowHeight="15"/>
  <cols>
    <col min="6" max="6" width="13.00390625" style="0" bestFit="1" customWidth="1"/>
    <col min="9" max="9" width="20.7109375" style="0" customWidth="1"/>
  </cols>
  <sheetData>
    <row r="1" spans="9:24" ht="15">
      <c r="I1" s="4"/>
      <c r="J1" s="4"/>
      <c r="K1" s="4"/>
      <c r="L1" s="4"/>
      <c r="M1" s="4"/>
      <c r="N1" s="4"/>
      <c r="O1" s="4"/>
      <c r="P1" s="4"/>
      <c r="Q1" s="4"/>
      <c r="R1" s="4"/>
      <c r="S1" s="4"/>
      <c r="T1" s="4"/>
      <c r="U1" s="4"/>
      <c r="V1" s="4"/>
      <c r="W1" s="4"/>
      <c r="X1" s="4"/>
    </row>
    <row r="2" spans="9:24" ht="15">
      <c r="I2" s="4"/>
      <c r="J2" s="4"/>
      <c r="K2" s="4"/>
      <c r="L2" s="4"/>
      <c r="M2" s="4"/>
      <c r="N2" s="4"/>
      <c r="O2" s="4"/>
      <c r="P2" s="4"/>
      <c r="Q2" s="4"/>
      <c r="R2" s="4"/>
      <c r="S2" s="4"/>
      <c r="T2" s="4"/>
      <c r="U2" s="4"/>
      <c r="V2" s="4"/>
      <c r="W2" s="4"/>
      <c r="X2" s="4"/>
    </row>
    <row r="3" spans="9:24" ht="15">
      <c r="I3" s="4"/>
      <c r="J3" s="4"/>
      <c r="K3" s="4"/>
      <c r="L3" s="4"/>
      <c r="M3" s="4"/>
      <c r="N3" s="4"/>
      <c r="O3" s="4"/>
      <c r="P3" s="4"/>
      <c r="Q3" s="4"/>
      <c r="R3" s="4"/>
      <c r="S3" s="4"/>
      <c r="T3" s="4"/>
      <c r="U3" s="4"/>
      <c r="V3" s="4"/>
      <c r="W3" s="4"/>
      <c r="X3" s="4"/>
    </row>
    <row r="4" spans="9:24" ht="15">
      <c r="I4" s="4"/>
      <c r="J4" s="4"/>
      <c r="K4" s="4"/>
      <c r="L4" s="4"/>
      <c r="M4" s="4"/>
      <c r="N4" s="4"/>
      <c r="O4" s="4"/>
      <c r="P4" s="4"/>
      <c r="Q4" s="4"/>
      <c r="R4" s="4"/>
      <c r="S4" s="4"/>
      <c r="T4" s="4"/>
      <c r="U4" s="4"/>
      <c r="V4" s="4"/>
      <c r="W4" s="4"/>
      <c r="X4" s="4"/>
    </row>
    <row r="5" spans="9:24" ht="15">
      <c r="I5" s="4"/>
      <c r="J5" s="4"/>
      <c r="K5" s="4"/>
      <c r="L5" s="4"/>
      <c r="M5" s="4"/>
      <c r="N5" s="4"/>
      <c r="O5" s="4"/>
      <c r="P5" s="4"/>
      <c r="Q5" s="4"/>
      <c r="R5" s="4"/>
      <c r="S5" s="4"/>
      <c r="T5" s="4"/>
      <c r="U5" s="4"/>
      <c r="V5" s="4"/>
      <c r="W5" s="4"/>
      <c r="X5" s="4"/>
    </row>
    <row r="6" spans="9:24" ht="15">
      <c r="I6" s="4"/>
      <c r="J6" s="4"/>
      <c r="K6" s="4"/>
      <c r="L6" s="4"/>
      <c r="M6" s="4"/>
      <c r="N6" s="4"/>
      <c r="O6" s="4"/>
      <c r="P6" s="4"/>
      <c r="Q6" s="4"/>
      <c r="R6" s="4"/>
      <c r="S6" s="4"/>
      <c r="T6" s="4"/>
      <c r="U6" s="4"/>
      <c r="V6" s="4"/>
      <c r="W6" s="4"/>
      <c r="X6" s="4"/>
    </row>
    <row r="7" spans="9:24" ht="15">
      <c r="I7" s="4"/>
      <c r="J7" s="4"/>
      <c r="K7" s="4"/>
      <c r="L7" s="4"/>
      <c r="M7" s="4"/>
      <c r="N7" s="4"/>
      <c r="O7" s="4"/>
      <c r="P7" s="4"/>
      <c r="Q7" s="4"/>
      <c r="R7" s="4"/>
      <c r="S7" s="4"/>
      <c r="T7" s="4"/>
      <c r="U7" s="4"/>
      <c r="V7" s="4"/>
      <c r="W7" s="4"/>
      <c r="X7" s="4"/>
    </row>
    <row r="8" spans="9:24" ht="15">
      <c r="I8" s="4"/>
      <c r="J8" s="4"/>
      <c r="K8" s="4"/>
      <c r="L8" s="4"/>
      <c r="M8" s="4"/>
      <c r="N8" s="4"/>
      <c r="O8" s="4"/>
      <c r="P8" s="4"/>
      <c r="Q8" s="4"/>
      <c r="R8" s="4"/>
      <c r="S8" s="4"/>
      <c r="T8" s="4"/>
      <c r="U8" s="4"/>
      <c r="V8" s="4"/>
      <c r="W8" s="4"/>
      <c r="X8" s="4"/>
    </row>
    <row r="9" spans="9:24" ht="15">
      <c r="I9" s="4"/>
      <c r="J9" s="4"/>
      <c r="K9" s="4"/>
      <c r="L9" s="4"/>
      <c r="M9" s="4"/>
      <c r="N9" s="4"/>
      <c r="O9" s="4"/>
      <c r="P9" s="4"/>
      <c r="Q9" s="4"/>
      <c r="R9" s="4"/>
      <c r="S9" s="4"/>
      <c r="T9" s="4"/>
      <c r="U9" s="4"/>
      <c r="V9" s="4"/>
      <c r="W9" s="4"/>
      <c r="X9" s="4"/>
    </row>
    <row r="10" spans="9:24" ht="15">
      <c r="I10" s="4"/>
      <c r="J10" s="4"/>
      <c r="K10" s="4"/>
      <c r="L10" s="4"/>
      <c r="M10" s="4"/>
      <c r="N10" s="4"/>
      <c r="O10" s="4"/>
      <c r="P10" s="4"/>
      <c r="Q10" s="4"/>
      <c r="R10" s="4"/>
      <c r="S10" s="4"/>
      <c r="T10" s="4"/>
      <c r="U10" s="4"/>
      <c r="V10" s="4"/>
      <c r="W10" s="4"/>
      <c r="X10" s="4"/>
    </row>
    <row r="11" spans="9:24" ht="15">
      <c r="I11" s="4"/>
      <c r="J11" s="4"/>
      <c r="K11" s="4"/>
      <c r="L11" s="4"/>
      <c r="M11" s="4"/>
      <c r="N11" s="4"/>
      <c r="O11" s="4"/>
      <c r="P11" s="4"/>
      <c r="Q11" s="4"/>
      <c r="R11" s="4"/>
      <c r="S11" s="4"/>
      <c r="T11" s="4"/>
      <c r="U11" s="4"/>
      <c r="V11" s="4"/>
      <c r="W11" s="4"/>
      <c r="X11" s="4"/>
    </row>
    <row r="12" spans="9:24" ht="15">
      <c r="I12" s="4"/>
      <c r="J12" s="4"/>
      <c r="K12" s="4"/>
      <c r="L12" s="4"/>
      <c r="M12" s="4"/>
      <c r="N12" s="4"/>
      <c r="O12" s="4"/>
      <c r="P12" s="4"/>
      <c r="Q12" s="4"/>
      <c r="R12" s="4"/>
      <c r="S12" s="4"/>
      <c r="T12" s="4"/>
      <c r="U12" s="4"/>
      <c r="V12" s="4"/>
      <c r="W12" s="4"/>
      <c r="X12" s="4"/>
    </row>
    <row r="13" spans="9:24" ht="15">
      <c r="I13" s="4"/>
      <c r="J13" s="4"/>
      <c r="K13" s="4"/>
      <c r="L13" s="4"/>
      <c r="M13" s="4"/>
      <c r="N13" s="4"/>
      <c r="O13" s="4"/>
      <c r="P13" s="4"/>
      <c r="Q13" s="4"/>
      <c r="R13" s="4"/>
      <c r="S13" s="4"/>
      <c r="T13" s="4"/>
      <c r="U13" s="4"/>
      <c r="V13" s="4"/>
      <c r="W13" s="4"/>
      <c r="X13" s="4"/>
    </row>
    <row r="14" spans="1:24" ht="15">
      <c r="A14" s="4"/>
      <c r="B14" s="4"/>
      <c r="C14" s="4"/>
      <c r="D14" s="4"/>
      <c r="E14" s="4"/>
      <c r="F14" s="4"/>
      <c r="G14" s="4"/>
      <c r="H14" s="4"/>
      <c r="I14" s="4"/>
      <c r="J14" s="4"/>
      <c r="K14" s="4"/>
      <c r="L14" s="4"/>
      <c r="M14" s="4"/>
      <c r="N14" s="4"/>
      <c r="O14" s="4"/>
      <c r="P14" s="4"/>
      <c r="Q14" s="4"/>
      <c r="R14" s="4"/>
      <c r="S14" s="4"/>
      <c r="T14" s="4"/>
      <c r="U14" s="4"/>
      <c r="V14" s="4"/>
      <c r="W14" s="4"/>
      <c r="X14" s="4"/>
    </row>
    <row r="15" spans="8:24" ht="15">
      <c r="H15" s="221"/>
      <c r="I15" s="106" t="s">
        <v>195</v>
      </c>
      <c r="J15" s="4"/>
      <c r="K15" s="4"/>
      <c r="L15" s="4"/>
      <c r="M15" s="4"/>
      <c r="N15" s="4"/>
      <c r="O15" s="4"/>
      <c r="P15" s="4"/>
      <c r="Q15" s="4"/>
      <c r="R15" s="4"/>
      <c r="S15" s="4"/>
      <c r="T15" s="4"/>
      <c r="U15" s="4"/>
      <c r="V15" s="4"/>
      <c r="W15" s="4"/>
      <c r="X15" s="4"/>
    </row>
    <row r="16" spans="1:24" ht="15">
      <c r="A16" s="62" t="s">
        <v>229</v>
      </c>
      <c r="I16" s="4"/>
      <c r="J16" s="4"/>
      <c r="K16" s="4"/>
      <c r="L16" s="4"/>
      <c r="M16" s="4"/>
      <c r="N16" s="4"/>
      <c r="O16" s="4"/>
      <c r="P16" s="4"/>
      <c r="Q16" s="4"/>
      <c r="R16" s="4"/>
      <c r="S16" s="4"/>
      <c r="T16" s="4"/>
      <c r="U16" s="4"/>
      <c r="V16" s="4"/>
      <c r="W16" s="4"/>
      <c r="X16" s="4"/>
    </row>
    <row r="17" spans="1:24" ht="15" thickBot="1">
      <c r="A17" s="62" t="s">
        <v>230</v>
      </c>
      <c r="F17" s="213">
        <v>0</v>
      </c>
      <c r="G17" s="62" t="s">
        <v>34</v>
      </c>
      <c r="I17" s="4"/>
      <c r="J17" s="4"/>
      <c r="K17" s="4"/>
      <c r="L17" s="4"/>
      <c r="M17" s="4"/>
      <c r="N17" s="4"/>
      <c r="O17" s="4"/>
      <c r="P17" s="4"/>
      <c r="Q17" s="4"/>
      <c r="R17" s="4"/>
      <c r="S17" s="4"/>
      <c r="T17" s="4"/>
      <c r="U17" s="4"/>
      <c r="V17" s="4"/>
      <c r="W17" s="4"/>
      <c r="X17" s="4"/>
    </row>
    <row r="18" spans="9:24" ht="15" thickTop="1">
      <c r="I18" s="4"/>
      <c r="J18" s="4"/>
      <c r="K18" s="4"/>
      <c r="L18" s="4"/>
      <c r="M18" s="4"/>
      <c r="N18" s="4"/>
      <c r="O18" s="4"/>
      <c r="P18" s="4"/>
      <c r="Q18" s="4"/>
      <c r="R18" s="4"/>
      <c r="S18" s="4"/>
      <c r="T18" s="4"/>
      <c r="U18" s="4"/>
      <c r="V18" s="4"/>
      <c r="W18" s="4"/>
      <c r="X18" s="4"/>
    </row>
    <row r="19" spans="1:24" ht="15">
      <c r="A19" s="4"/>
      <c r="B19" s="4"/>
      <c r="C19" s="4"/>
      <c r="D19" s="4"/>
      <c r="E19" s="4"/>
      <c r="F19" s="4"/>
      <c r="G19" s="4"/>
      <c r="H19" s="4"/>
      <c r="I19" s="4"/>
      <c r="J19" s="4"/>
      <c r="K19" s="4"/>
      <c r="L19" s="4"/>
      <c r="M19" s="4"/>
      <c r="N19" s="4"/>
      <c r="O19" s="4"/>
      <c r="P19" s="4"/>
      <c r="Q19" s="4"/>
      <c r="R19" s="4"/>
      <c r="S19" s="4"/>
      <c r="T19" s="4"/>
      <c r="U19" s="4"/>
      <c r="V19" s="4"/>
      <c r="W19" s="4"/>
      <c r="X19" s="4"/>
    </row>
    <row r="20" spans="9:24" ht="15">
      <c r="I20" s="4"/>
      <c r="J20" s="4"/>
      <c r="K20" s="4"/>
      <c r="L20" s="4"/>
      <c r="M20" s="4"/>
      <c r="N20" s="4"/>
      <c r="O20" s="4"/>
      <c r="P20" s="4"/>
      <c r="Q20" s="4"/>
      <c r="R20" s="4"/>
      <c r="S20" s="4"/>
      <c r="T20" s="4"/>
      <c r="U20" s="4"/>
      <c r="V20" s="4"/>
      <c r="W20" s="4"/>
      <c r="X20" s="4"/>
    </row>
    <row r="21" spans="9:24" ht="15">
      <c r="I21" s="4"/>
      <c r="J21" s="4"/>
      <c r="K21" s="4"/>
      <c r="L21" s="4"/>
      <c r="M21" s="4"/>
      <c r="N21" s="4"/>
      <c r="O21" s="4"/>
      <c r="P21" s="4"/>
      <c r="Q21" s="4"/>
      <c r="R21" s="4"/>
      <c r="S21" s="4"/>
      <c r="T21" s="4"/>
      <c r="U21" s="4"/>
      <c r="V21" s="4"/>
      <c r="W21" s="4"/>
      <c r="X21" s="4"/>
    </row>
    <row r="22" spans="1:24" ht="15">
      <c r="A22" s="4"/>
      <c r="B22" s="4"/>
      <c r="C22" s="4"/>
      <c r="D22" s="4"/>
      <c r="E22" s="4"/>
      <c r="F22" s="4"/>
      <c r="G22" s="4"/>
      <c r="H22" s="4"/>
      <c r="I22" s="4"/>
      <c r="J22" s="4"/>
      <c r="K22" s="4"/>
      <c r="L22" s="4"/>
      <c r="M22" s="4"/>
      <c r="N22" s="4"/>
      <c r="O22" s="4"/>
      <c r="P22" s="4"/>
      <c r="Q22" s="4"/>
      <c r="R22" s="4"/>
      <c r="S22" s="4"/>
      <c r="T22" s="4"/>
      <c r="U22" s="4"/>
      <c r="V22" s="4"/>
      <c r="W22" s="4"/>
      <c r="X22" s="4"/>
    </row>
    <row r="23" spans="1:24" ht="15">
      <c r="A23" s="4"/>
      <c r="B23" s="4"/>
      <c r="C23" s="4"/>
      <c r="D23" s="4"/>
      <c r="E23" s="4"/>
      <c r="F23" s="4"/>
      <c r="G23" s="4"/>
      <c r="H23" s="4"/>
      <c r="I23" s="4"/>
      <c r="J23" s="4"/>
      <c r="K23" s="4"/>
      <c r="L23" s="4"/>
      <c r="M23" s="4"/>
      <c r="N23" s="4"/>
      <c r="O23" s="4"/>
      <c r="P23" s="4"/>
      <c r="Q23" s="4"/>
      <c r="R23" s="4"/>
      <c r="S23" s="4"/>
      <c r="T23" s="4"/>
      <c r="U23" s="4"/>
      <c r="V23" s="4"/>
      <c r="W23" s="4"/>
      <c r="X23" s="4"/>
    </row>
    <row r="24" spans="1:24" ht="15">
      <c r="A24" s="4"/>
      <c r="B24" s="4"/>
      <c r="C24" s="4"/>
      <c r="D24" s="4"/>
      <c r="E24" s="4"/>
      <c r="F24" s="4"/>
      <c r="G24" s="4"/>
      <c r="H24" s="4"/>
      <c r="I24" s="4"/>
      <c r="J24" s="4"/>
      <c r="K24" s="4"/>
      <c r="L24" s="4"/>
      <c r="M24" s="4"/>
      <c r="N24" s="4"/>
      <c r="O24" s="4"/>
      <c r="P24" s="4"/>
      <c r="Q24" s="4"/>
      <c r="R24" s="4"/>
      <c r="S24" s="4"/>
      <c r="T24" s="4"/>
      <c r="U24" s="4"/>
      <c r="V24" s="4"/>
      <c r="W24" s="4"/>
      <c r="X24" s="4"/>
    </row>
    <row r="25" spans="1:24" ht="15">
      <c r="A25" s="4"/>
      <c r="B25" s="4"/>
      <c r="C25" s="4"/>
      <c r="D25" s="4"/>
      <c r="E25" s="4"/>
      <c r="F25" s="4"/>
      <c r="G25" s="4"/>
      <c r="H25" s="4"/>
      <c r="I25" s="4"/>
      <c r="J25" s="4"/>
      <c r="K25" s="4"/>
      <c r="L25" s="4"/>
      <c r="M25" s="4"/>
      <c r="N25" s="4"/>
      <c r="O25" s="4"/>
      <c r="P25" s="4"/>
      <c r="Q25" s="4"/>
      <c r="R25" s="4"/>
      <c r="S25" s="4"/>
      <c r="T25" s="4"/>
      <c r="U25" s="4"/>
      <c r="V25" s="4"/>
      <c r="W25" s="4"/>
      <c r="X25" s="4"/>
    </row>
    <row r="26" spans="1:24" ht="15">
      <c r="A26" s="4"/>
      <c r="B26" s="4"/>
      <c r="C26" s="4"/>
      <c r="D26" s="4"/>
      <c r="E26" s="4"/>
      <c r="F26" s="4"/>
      <c r="G26" s="4"/>
      <c r="H26" s="4"/>
      <c r="I26" s="4"/>
      <c r="J26" s="4"/>
      <c r="K26" s="4"/>
      <c r="L26" s="4"/>
      <c r="M26" s="4"/>
      <c r="N26" s="4"/>
      <c r="O26" s="4"/>
      <c r="P26" s="4"/>
      <c r="Q26" s="4"/>
      <c r="R26" s="4"/>
      <c r="S26" s="4"/>
      <c r="T26" s="4"/>
      <c r="U26" s="4"/>
      <c r="V26" s="4"/>
      <c r="W26" s="4"/>
      <c r="X26" s="4"/>
    </row>
    <row r="27" spans="1:24" ht="15">
      <c r="A27" s="4"/>
      <c r="B27" s="4"/>
      <c r="C27" s="4"/>
      <c r="D27" s="4"/>
      <c r="E27" s="4"/>
      <c r="F27" s="4"/>
      <c r="G27" s="4"/>
      <c r="H27" s="4"/>
      <c r="I27" s="4"/>
      <c r="J27" s="4"/>
      <c r="K27" s="4"/>
      <c r="L27" s="4"/>
      <c r="M27" s="4"/>
      <c r="N27" s="4"/>
      <c r="O27" s="4"/>
      <c r="P27" s="4"/>
      <c r="Q27" s="4"/>
      <c r="R27" s="4"/>
      <c r="S27" s="4"/>
      <c r="T27" s="4"/>
      <c r="U27" s="4"/>
      <c r="V27" s="4"/>
      <c r="W27" s="4"/>
      <c r="X27" s="4"/>
    </row>
    <row r="28" spans="1:24" ht="15">
      <c r="A28" s="4"/>
      <c r="B28" s="4"/>
      <c r="C28" s="4"/>
      <c r="D28" s="4"/>
      <c r="E28" s="4"/>
      <c r="F28" s="4"/>
      <c r="G28" s="4"/>
      <c r="H28" s="4"/>
      <c r="I28" s="4"/>
      <c r="J28" s="4"/>
      <c r="K28" s="4"/>
      <c r="L28" s="4"/>
      <c r="M28" s="4"/>
      <c r="N28" s="4"/>
      <c r="O28" s="4"/>
      <c r="P28" s="4"/>
      <c r="Q28" s="4"/>
      <c r="R28" s="4"/>
      <c r="S28" s="4"/>
      <c r="T28" s="4"/>
      <c r="U28" s="4"/>
      <c r="V28" s="4"/>
      <c r="W28" s="4"/>
      <c r="X28" s="4"/>
    </row>
    <row r="29" spans="1:24" ht="15">
      <c r="A29" s="4"/>
      <c r="B29" s="4"/>
      <c r="C29" s="4"/>
      <c r="D29" s="4"/>
      <c r="E29" s="4"/>
      <c r="F29" s="4"/>
      <c r="G29" s="4"/>
      <c r="H29" s="4"/>
      <c r="I29" s="4"/>
      <c r="J29" s="4"/>
      <c r="K29" s="4"/>
      <c r="L29" s="4"/>
      <c r="M29" s="4"/>
      <c r="N29" s="4"/>
      <c r="O29" s="4"/>
      <c r="P29" s="4"/>
      <c r="Q29" s="4"/>
      <c r="R29" s="4"/>
      <c r="S29" s="4"/>
      <c r="T29" s="4"/>
      <c r="U29" s="4"/>
      <c r="V29" s="4"/>
      <c r="W29" s="4"/>
      <c r="X29" s="4"/>
    </row>
    <row r="30" spans="1:24" ht="15">
      <c r="A30" s="4"/>
      <c r="B30" s="4"/>
      <c r="C30" s="4"/>
      <c r="D30" s="4"/>
      <c r="E30" s="4"/>
      <c r="F30" s="4"/>
      <c r="G30" s="4"/>
      <c r="H30" s="4"/>
      <c r="I30" s="4"/>
      <c r="J30" s="4"/>
      <c r="K30" s="4"/>
      <c r="L30" s="4"/>
      <c r="M30" s="4"/>
      <c r="N30" s="4"/>
      <c r="O30" s="4"/>
      <c r="P30" s="4"/>
      <c r="Q30" s="4"/>
      <c r="R30" s="4"/>
      <c r="S30" s="4"/>
      <c r="T30" s="4"/>
      <c r="U30" s="4"/>
      <c r="V30" s="4"/>
      <c r="W30" s="4"/>
      <c r="X30" s="4"/>
    </row>
    <row r="31" spans="1:24" ht="15">
      <c r="A31" s="4"/>
      <c r="B31" s="4"/>
      <c r="C31" s="4"/>
      <c r="D31" s="4"/>
      <c r="E31" s="4"/>
      <c r="F31" s="4"/>
      <c r="G31" s="4"/>
      <c r="H31" s="4"/>
      <c r="I31" s="4"/>
      <c r="J31" s="4"/>
      <c r="K31" s="4"/>
      <c r="L31" s="4"/>
      <c r="M31" s="4"/>
      <c r="N31" s="4"/>
      <c r="O31" s="4"/>
      <c r="P31" s="4"/>
      <c r="Q31" s="4"/>
      <c r="R31" s="4"/>
      <c r="S31" s="4"/>
      <c r="T31" s="4"/>
      <c r="U31" s="4"/>
      <c r="V31" s="4"/>
      <c r="W31" s="4"/>
      <c r="X31" s="4"/>
    </row>
    <row r="32" spans="1:24" ht="15">
      <c r="A32" s="4"/>
      <c r="B32" s="4"/>
      <c r="C32" s="4"/>
      <c r="D32" s="4"/>
      <c r="E32" s="4"/>
      <c r="F32" s="4"/>
      <c r="G32" s="4"/>
      <c r="H32" s="4"/>
      <c r="I32" s="4"/>
      <c r="J32" s="4"/>
      <c r="K32" s="4"/>
      <c r="L32" s="4"/>
      <c r="M32" s="4"/>
      <c r="N32" s="4"/>
      <c r="O32" s="4"/>
      <c r="P32" s="4"/>
      <c r="Q32" s="4"/>
      <c r="R32" s="4"/>
      <c r="S32" s="4"/>
      <c r="T32" s="4"/>
      <c r="U32" s="4"/>
      <c r="V32" s="4"/>
      <c r="W32" s="4"/>
      <c r="X32" s="4"/>
    </row>
    <row r="33" spans="1:24" ht="15">
      <c r="A33" s="4"/>
      <c r="B33" s="4"/>
      <c r="C33" s="4"/>
      <c r="D33" s="4"/>
      <c r="E33" s="4"/>
      <c r="F33" s="4"/>
      <c r="G33" s="4"/>
      <c r="H33" s="4"/>
      <c r="I33" s="4"/>
      <c r="J33" s="4"/>
      <c r="K33" s="4"/>
      <c r="L33" s="4"/>
      <c r="M33" s="4"/>
      <c r="N33" s="4"/>
      <c r="O33" s="4"/>
      <c r="P33" s="4"/>
      <c r="Q33" s="4"/>
      <c r="R33" s="4"/>
      <c r="S33" s="4"/>
      <c r="T33" s="4"/>
      <c r="U33" s="4"/>
      <c r="V33" s="4"/>
      <c r="W33" s="4"/>
      <c r="X33" s="4"/>
    </row>
    <row r="34" spans="1:24" ht="15">
      <c r="A34" s="4"/>
      <c r="B34" s="4"/>
      <c r="C34" s="4"/>
      <c r="D34" s="4"/>
      <c r="E34" s="4"/>
      <c r="F34" s="4"/>
      <c r="G34" s="4"/>
      <c r="H34" s="4"/>
      <c r="I34" s="4"/>
      <c r="J34" s="4"/>
      <c r="K34" s="4"/>
      <c r="L34" s="4"/>
      <c r="M34" s="4"/>
      <c r="N34" s="4"/>
      <c r="O34" s="4"/>
      <c r="P34" s="4"/>
      <c r="Q34" s="4"/>
      <c r="R34" s="4"/>
      <c r="S34" s="4"/>
      <c r="T34" s="4"/>
      <c r="U34" s="4"/>
      <c r="V34" s="4"/>
      <c r="W34" s="4"/>
      <c r="X34" s="4"/>
    </row>
    <row r="35" spans="1:24" ht="15">
      <c r="A35" s="4"/>
      <c r="B35" s="4"/>
      <c r="C35" s="4"/>
      <c r="D35" s="4"/>
      <c r="E35" s="4"/>
      <c r="F35" s="4"/>
      <c r="G35" s="4"/>
      <c r="H35" s="4"/>
      <c r="I35" s="4"/>
      <c r="J35" s="4"/>
      <c r="K35" s="4"/>
      <c r="L35" s="4"/>
      <c r="M35" s="4"/>
      <c r="N35" s="4"/>
      <c r="O35" s="4"/>
      <c r="P35" s="4"/>
      <c r="Q35" s="4"/>
      <c r="R35" s="4"/>
      <c r="S35" s="4"/>
      <c r="T35" s="4"/>
      <c r="U35" s="4"/>
      <c r="V35" s="4"/>
      <c r="W35" s="4"/>
      <c r="X35" s="4"/>
    </row>
    <row r="36" spans="1:24" ht="15">
      <c r="A36" s="4"/>
      <c r="B36" s="4"/>
      <c r="C36" s="4"/>
      <c r="D36" s="4"/>
      <c r="E36" s="4"/>
      <c r="F36" s="4"/>
      <c r="G36" s="4"/>
      <c r="H36" s="4"/>
      <c r="I36" s="4"/>
      <c r="J36" s="4"/>
      <c r="K36" s="4"/>
      <c r="L36" s="4"/>
      <c r="M36" s="4"/>
      <c r="N36" s="4"/>
      <c r="O36" s="4"/>
      <c r="P36" s="4"/>
      <c r="Q36" s="4"/>
      <c r="R36" s="4"/>
      <c r="S36" s="4"/>
      <c r="T36" s="4"/>
      <c r="U36" s="4"/>
      <c r="V36" s="4"/>
      <c r="W36" s="4"/>
      <c r="X36" s="4"/>
    </row>
    <row r="37" spans="1:24" ht="15">
      <c r="A37" s="4"/>
      <c r="B37" s="4"/>
      <c r="C37" s="4"/>
      <c r="D37" s="4"/>
      <c r="E37" s="4"/>
      <c r="F37" s="4"/>
      <c r="G37" s="4"/>
      <c r="H37" s="4"/>
      <c r="I37" s="4"/>
      <c r="J37" s="4"/>
      <c r="K37" s="4"/>
      <c r="L37" s="4"/>
      <c r="M37" s="4"/>
      <c r="N37" s="4"/>
      <c r="O37" s="4"/>
      <c r="P37" s="4"/>
      <c r="Q37" s="4"/>
      <c r="R37" s="4"/>
      <c r="S37" s="4"/>
      <c r="T37" s="4"/>
      <c r="U37" s="4"/>
      <c r="V37" s="4"/>
      <c r="W37" s="4"/>
      <c r="X37" s="4"/>
    </row>
    <row r="38" spans="1:24" ht="15">
      <c r="A38" s="4"/>
      <c r="B38" s="4"/>
      <c r="C38" s="4"/>
      <c r="D38" s="4"/>
      <c r="E38" s="4"/>
      <c r="F38" s="4"/>
      <c r="G38" s="4"/>
      <c r="H38" s="4"/>
      <c r="I38" s="4"/>
      <c r="J38" s="4"/>
      <c r="K38" s="4"/>
      <c r="L38" s="4"/>
      <c r="M38" s="4"/>
      <c r="N38" s="4"/>
      <c r="O38" s="4"/>
      <c r="P38" s="4"/>
      <c r="Q38" s="4"/>
      <c r="R38" s="4"/>
      <c r="S38" s="4"/>
      <c r="T38" s="4"/>
      <c r="U38" s="4"/>
      <c r="V38" s="4"/>
      <c r="W38" s="4"/>
      <c r="X38" s="4"/>
    </row>
    <row r="39" spans="1:24" ht="15">
      <c r="A39" s="4"/>
      <c r="B39" s="4"/>
      <c r="C39" s="4"/>
      <c r="D39" s="4"/>
      <c r="E39" s="4"/>
      <c r="F39" s="4"/>
      <c r="G39" s="4"/>
      <c r="H39" s="4"/>
      <c r="I39" s="4"/>
      <c r="J39" s="4"/>
      <c r="K39" s="4"/>
      <c r="L39" s="4"/>
      <c r="M39" s="4"/>
      <c r="N39" s="4"/>
      <c r="O39" s="4"/>
      <c r="P39" s="4"/>
      <c r="Q39" s="4"/>
      <c r="R39" s="4"/>
      <c r="S39" s="4"/>
      <c r="T39" s="4"/>
      <c r="U39" s="4"/>
      <c r="V39" s="4"/>
      <c r="W39" s="4"/>
      <c r="X39" s="4"/>
    </row>
    <row r="40" spans="1:24" ht="15">
      <c r="A40" s="4"/>
      <c r="B40" s="4"/>
      <c r="C40" s="4"/>
      <c r="D40" s="4"/>
      <c r="E40" s="4"/>
      <c r="F40" s="4"/>
      <c r="G40" s="4"/>
      <c r="H40" s="4"/>
      <c r="I40" s="4"/>
      <c r="J40" s="4"/>
      <c r="K40" s="4"/>
      <c r="L40" s="4"/>
      <c r="M40" s="4"/>
      <c r="N40" s="4"/>
      <c r="O40" s="4"/>
      <c r="P40" s="4"/>
      <c r="Q40" s="4"/>
      <c r="R40" s="4"/>
      <c r="S40" s="4"/>
      <c r="T40" s="4"/>
      <c r="U40" s="4"/>
      <c r="V40" s="4"/>
      <c r="W40" s="4"/>
      <c r="X40" s="4"/>
    </row>
    <row r="41" spans="1:24" ht="15">
      <c r="A41" s="4"/>
      <c r="B41" s="4"/>
      <c r="C41" s="4"/>
      <c r="D41" s="4"/>
      <c r="E41" s="4"/>
      <c r="F41" s="4"/>
      <c r="G41" s="4"/>
      <c r="H41" s="4"/>
      <c r="I41" s="4"/>
      <c r="J41" s="4"/>
      <c r="K41" s="4"/>
      <c r="L41" s="4"/>
      <c r="M41" s="4"/>
      <c r="N41" s="4"/>
      <c r="O41" s="4"/>
      <c r="P41" s="4"/>
      <c r="Q41" s="4"/>
      <c r="R41" s="4"/>
      <c r="S41" s="4"/>
      <c r="T41" s="4"/>
      <c r="U41" s="4"/>
      <c r="V41" s="4"/>
      <c r="W41" s="4"/>
      <c r="X41" s="4"/>
    </row>
    <row r="42" spans="1:24" ht="15">
      <c r="A42" s="4"/>
      <c r="B42" s="4"/>
      <c r="C42" s="4"/>
      <c r="D42" s="4"/>
      <c r="E42" s="4"/>
      <c r="F42" s="4"/>
      <c r="G42" s="4"/>
      <c r="H42" s="4"/>
      <c r="I42" s="4"/>
      <c r="J42" s="4"/>
      <c r="K42" s="4"/>
      <c r="L42" s="4"/>
      <c r="M42" s="4"/>
      <c r="N42" s="4"/>
      <c r="O42" s="4"/>
      <c r="P42" s="4"/>
      <c r="Q42" s="4"/>
      <c r="R42" s="4"/>
      <c r="S42" s="4"/>
      <c r="T42" s="4"/>
      <c r="U42" s="4"/>
      <c r="V42" s="4"/>
      <c r="W42" s="4"/>
      <c r="X42" s="4"/>
    </row>
    <row r="43" spans="1:24" ht="15">
      <c r="A43" s="4"/>
      <c r="B43" s="4"/>
      <c r="C43" s="4"/>
      <c r="D43" s="4"/>
      <c r="E43" s="4"/>
      <c r="F43" s="4"/>
      <c r="G43" s="4"/>
      <c r="H43" s="4"/>
      <c r="I43" s="4"/>
      <c r="J43" s="4"/>
      <c r="K43" s="4"/>
      <c r="L43" s="4"/>
      <c r="M43" s="4"/>
      <c r="N43" s="4"/>
      <c r="O43" s="4"/>
      <c r="P43" s="4"/>
      <c r="Q43" s="4"/>
      <c r="R43" s="4"/>
      <c r="S43" s="4"/>
      <c r="T43" s="4"/>
      <c r="U43" s="4"/>
      <c r="V43" s="4"/>
      <c r="W43" s="4"/>
      <c r="X43" s="4"/>
    </row>
    <row r="44" spans="1:24" ht="15">
      <c r="A44" s="4"/>
      <c r="B44" s="4"/>
      <c r="C44" s="4"/>
      <c r="D44" s="4"/>
      <c r="E44" s="4"/>
      <c r="F44" s="4"/>
      <c r="G44" s="4"/>
      <c r="H44" s="4"/>
      <c r="I44" s="4"/>
      <c r="J44" s="4"/>
      <c r="K44" s="4"/>
      <c r="L44" s="4"/>
      <c r="M44" s="4"/>
      <c r="N44" s="4"/>
      <c r="O44" s="4"/>
      <c r="P44" s="4"/>
      <c r="Q44" s="4"/>
      <c r="R44" s="4"/>
      <c r="S44" s="4"/>
      <c r="T44" s="4"/>
      <c r="U44" s="4"/>
      <c r="V44" s="4"/>
      <c r="W44" s="4"/>
      <c r="X44" s="4"/>
    </row>
    <row r="45" spans="1:24" ht="15">
      <c r="A45" s="4"/>
      <c r="B45" s="4"/>
      <c r="C45" s="4"/>
      <c r="D45" s="4"/>
      <c r="E45" s="4"/>
      <c r="F45" s="4"/>
      <c r="G45" s="4"/>
      <c r="H45" s="4"/>
      <c r="I45" s="4"/>
      <c r="J45" s="4"/>
      <c r="K45" s="4"/>
      <c r="L45" s="4"/>
      <c r="M45" s="4"/>
      <c r="N45" s="4"/>
      <c r="O45" s="4"/>
      <c r="P45" s="4"/>
      <c r="Q45" s="4"/>
      <c r="R45" s="4"/>
      <c r="S45" s="4"/>
      <c r="T45" s="4"/>
      <c r="U45" s="4"/>
      <c r="V45" s="4"/>
      <c r="W45" s="4"/>
      <c r="X45" s="4"/>
    </row>
    <row r="46" spans="1:24" ht="15">
      <c r="A46" s="4"/>
      <c r="B46" s="4"/>
      <c r="C46" s="4"/>
      <c r="D46" s="4"/>
      <c r="E46" s="4"/>
      <c r="F46" s="4"/>
      <c r="G46" s="4"/>
      <c r="H46" s="4"/>
      <c r="I46" s="4"/>
      <c r="J46" s="4"/>
      <c r="K46" s="4"/>
      <c r="L46" s="4"/>
      <c r="M46" s="4"/>
      <c r="N46" s="4"/>
      <c r="O46" s="4"/>
      <c r="P46" s="4"/>
      <c r="Q46" s="4"/>
      <c r="R46" s="4"/>
      <c r="S46" s="4"/>
      <c r="T46" s="4"/>
      <c r="U46" s="4"/>
      <c r="V46" s="4"/>
      <c r="W46" s="4"/>
      <c r="X46" s="4"/>
    </row>
    <row r="47" spans="1:24" ht="15">
      <c r="A47" s="4"/>
      <c r="B47" s="4"/>
      <c r="C47" s="4"/>
      <c r="D47" s="4"/>
      <c r="E47" s="4"/>
      <c r="F47" s="4"/>
      <c r="G47" s="4"/>
      <c r="H47" s="4"/>
      <c r="I47" s="4"/>
      <c r="J47" s="4"/>
      <c r="K47" s="4"/>
      <c r="L47" s="4"/>
      <c r="M47" s="4"/>
      <c r="N47" s="4"/>
      <c r="O47" s="4"/>
      <c r="P47" s="4"/>
      <c r="Q47" s="4"/>
      <c r="R47" s="4"/>
      <c r="S47" s="4"/>
      <c r="T47" s="4"/>
      <c r="U47" s="4"/>
      <c r="V47" s="4"/>
      <c r="W47" s="4"/>
      <c r="X47" s="4"/>
    </row>
    <row r="48" spans="1:24" ht="15">
      <c r="A48" s="4"/>
      <c r="B48" s="4"/>
      <c r="C48" s="4"/>
      <c r="D48" s="4"/>
      <c r="E48" s="4"/>
      <c r="F48" s="4"/>
      <c r="G48" s="4"/>
      <c r="H48" s="4"/>
      <c r="I48" s="4"/>
      <c r="J48" s="4"/>
      <c r="K48" s="4"/>
      <c r="L48" s="4"/>
      <c r="M48" s="4"/>
      <c r="N48" s="4"/>
      <c r="O48" s="4"/>
      <c r="P48" s="4"/>
      <c r="Q48" s="4"/>
      <c r="R48" s="4"/>
      <c r="S48" s="4"/>
      <c r="T48" s="4"/>
      <c r="U48" s="4"/>
      <c r="V48" s="4"/>
      <c r="W48" s="4"/>
      <c r="X48" s="4"/>
    </row>
    <row r="49" spans="1:24" ht="15">
      <c r="A49" s="4"/>
      <c r="B49" s="4"/>
      <c r="C49" s="4"/>
      <c r="D49" s="4"/>
      <c r="E49" s="4"/>
      <c r="F49" s="4"/>
      <c r="G49" s="4"/>
      <c r="H49" s="4"/>
      <c r="I49" s="4"/>
      <c r="J49" s="4"/>
      <c r="K49" s="4"/>
      <c r="L49" s="4"/>
      <c r="M49" s="4"/>
      <c r="N49" s="4"/>
      <c r="O49" s="4"/>
      <c r="P49" s="4"/>
      <c r="Q49" s="4"/>
      <c r="R49" s="4"/>
      <c r="S49" s="4"/>
      <c r="T49" s="4"/>
      <c r="U49" s="4"/>
      <c r="V49" s="4"/>
      <c r="W49" s="4"/>
      <c r="X49" s="4"/>
    </row>
    <row r="50" spans="1:24" ht="15">
      <c r="A50" s="4"/>
      <c r="B50" s="4"/>
      <c r="C50" s="4"/>
      <c r="D50" s="4"/>
      <c r="E50" s="4"/>
      <c r="F50" s="4"/>
      <c r="G50" s="4"/>
      <c r="H50" s="4"/>
      <c r="I50" s="4"/>
      <c r="J50" s="4"/>
      <c r="K50" s="4"/>
      <c r="L50" s="4"/>
      <c r="M50" s="4"/>
      <c r="N50" s="4"/>
      <c r="O50" s="4"/>
      <c r="P50" s="4"/>
      <c r="Q50" s="4"/>
      <c r="R50" s="4"/>
      <c r="S50" s="4"/>
      <c r="T50" s="4"/>
      <c r="U50" s="4"/>
      <c r="V50" s="4"/>
      <c r="W50" s="4"/>
      <c r="X50" s="4"/>
    </row>
    <row r="51" spans="1:24" ht="15">
      <c r="A51" s="4"/>
      <c r="B51" s="4"/>
      <c r="C51" s="4"/>
      <c r="D51" s="4"/>
      <c r="E51" s="4"/>
      <c r="F51" s="4"/>
      <c r="G51" s="4"/>
      <c r="H51" s="4"/>
      <c r="I51" s="4"/>
      <c r="J51" s="4"/>
      <c r="K51" s="4"/>
      <c r="L51" s="4"/>
      <c r="M51" s="4"/>
      <c r="N51" s="4"/>
      <c r="O51" s="4"/>
      <c r="P51" s="4"/>
      <c r="Q51" s="4"/>
      <c r="R51" s="4"/>
      <c r="S51" s="4"/>
      <c r="T51" s="4"/>
      <c r="U51" s="4"/>
      <c r="V51" s="4"/>
      <c r="W51" s="4"/>
      <c r="X51" s="4"/>
    </row>
    <row r="52" spans="1:24" ht="15">
      <c r="A52" s="4"/>
      <c r="B52" s="4"/>
      <c r="C52" s="4"/>
      <c r="D52" s="4"/>
      <c r="E52" s="4"/>
      <c r="F52" s="4"/>
      <c r="G52" s="4"/>
      <c r="H52" s="4"/>
      <c r="I52" s="4"/>
      <c r="J52" s="4"/>
      <c r="K52" s="4"/>
      <c r="L52" s="4"/>
      <c r="M52" s="4"/>
      <c r="N52" s="4"/>
      <c r="O52" s="4"/>
      <c r="P52" s="4"/>
      <c r="Q52" s="4"/>
      <c r="R52" s="4"/>
      <c r="S52" s="4"/>
      <c r="T52" s="4"/>
      <c r="U52" s="4"/>
      <c r="V52" s="4"/>
      <c r="W52" s="4"/>
      <c r="X52" s="4"/>
    </row>
    <row r="53" spans="1:24" ht="15">
      <c r="A53" s="4"/>
      <c r="B53" s="4"/>
      <c r="C53" s="4"/>
      <c r="D53" s="4"/>
      <c r="E53" s="4"/>
      <c r="F53" s="4"/>
      <c r="G53" s="4"/>
      <c r="H53" s="4"/>
      <c r="I53" s="4"/>
      <c r="J53" s="4"/>
      <c r="K53" s="4"/>
      <c r="L53" s="4"/>
      <c r="M53" s="4"/>
      <c r="N53" s="4"/>
      <c r="O53" s="4"/>
      <c r="P53" s="4"/>
      <c r="Q53" s="4"/>
      <c r="R53" s="4"/>
      <c r="S53" s="4"/>
      <c r="T53" s="4"/>
      <c r="U53" s="4"/>
      <c r="V53" s="4"/>
      <c r="W53" s="4"/>
      <c r="X53" s="4"/>
    </row>
    <row r="54" spans="1:24" ht="15">
      <c r="A54" s="4"/>
      <c r="B54" s="4"/>
      <c r="C54" s="4"/>
      <c r="D54" s="4"/>
      <c r="E54" s="4"/>
      <c r="F54" s="4"/>
      <c r="G54" s="4"/>
      <c r="H54" s="4"/>
      <c r="I54" s="4"/>
      <c r="J54" s="4"/>
      <c r="K54" s="4"/>
      <c r="L54" s="4"/>
      <c r="M54" s="4"/>
      <c r="N54" s="4"/>
      <c r="O54" s="4"/>
      <c r="P54" s="4"/>
      <c r="Q54" s="4"/>
      <c r="R54" s="4"/>
      <c r="S54" s="4"/>
      <c r="T54" s="4"/>
      <c r="U54" s="4"/>
      <c r="V54" s="4"/>
      <c r="W54" s="4"/>
      <c r="X54" s="4"/>
    </row>
    <row r="55" spans="1:24" ht="15">
      <c r="A55" s="4"/>
      <c r="B55" s="4"/>
      <c r="C55" s="4"/>
      <c r="D55" s="4"/>
      <c r="E55" s="4"/>
      <c r="F55" s="4"/>
      <c r="G55" s="4"/>
      <c r="H55" s="4"/>
      <c r="I55" s="4"/>
      <c r="J55" s="4"/>
      <c r="K55" s="4"/>
      <c r="L55" s="4"/>
      <c r="M55" s="4"/>
      <c r="N55" s="4"/>
      <c r="O55" s="4"/>
      <c r="P55" s="4"/>
      <c r="Q55" s="4"/>
      <c r="R55" s="4"/>
      <c r="S55" s="4"/>
      <c r="T55" s="4"/>
      <c r="U55" s="4"/>
      <c r="V55" s="4"/>
      <c r="W55" s="4"/>
      <c r="X55" s="4"/>
    </row>
    <row r="56" spans="1:24" ht="15">
      <c r="A56" s="4"/>
      <c r="B56" s="4"/>
      <c r="C56" s="4"/>
      <c r="D56" s="4"/>
      <c r="E56" s="4"/>
      <c r="F56" s="4"/>
      <c r="G56" s="4"/>
      <c r="H56" s="4"/>
      <c r="I56" s="4"/>
      <c r="J56" s="4"/>
      <c r="K56" s="4"/>
      <c r="L56" s="4"/>
      <c r="M56" s="4"/>
      <c r="N56" s="4"/>
      <c r="O56" s="4"/>
      <c r="P56" s="4"/>
      <c r="Q56" s="4"/>
      <c r="R56" s="4"/>
      <c r="S56" s="4"/>
      <c r="T56" s="4"/>
      <c r="U56" s="4"/>
      <c r="V56" s="4"/>
      <c r="W56" s="4"/>
      <c r="X56" s="4"/>
    </row>
    <row r="57" spans="1:24" ht="15">
      <c r="A57" s="4"/>
      <c r="B57" s="4"/>
      <c r="C57" s="4"/>
      <c r="D57" s="4"/>
      <c r="E57" s="4"/>
      <c r="F57" s="4"/>
      <c r="G57" s="4"/>
      <c r="H57" s="4"/>
      <c r="I57" s="4"/>
      <c r="J57" s="4"/>
      <c r="K57" s="4"/>
      <c r="L57" s="4"/>
      <c r="M57" s="4"/>
      <c r="N57" s="4"/>
      <c r="O57" s="4"/>
      <c r="P57" s="4"/>
      <c r="Q57" s="4"/>
      <c r="R57" s="4"/>
      <c r="S57" s="4"/>
      <c r="T57" s="4"/>
      <c r="U57" s="4"/>
      <c r="V57" s="4"/>
      <c r="W57" s="4"/>
      <c r="X57" s="4"/>
    </row>
    <row r="58" spans="1:24" ht="15">
      <c r="A58" s="4"/>
      <c r="B58" s="4"/>
      <c r="C58" s="4"/>
      <c r="D58" s="4"/>
      <c r="E58" s="4"/>
      <c r="F58" s="4"/>
      <c r="G58" s="4"/>
      <c r="H58" s="4"/>
      <c r="I58" s="4"/>
      <c r="J58" s="4"/>
      <c r="K58" s="4"/>
      <c r="L58" s="4"/>
      <c r="M58" s="4"/>
      <c r="N58" s="4"/>
      <c r="O58" s="4"/>
      <c r="P58" s="4"/>
      <c r="Q58" s="4"/>
      <c r="R58" s="4"/>
      <c r="S58" s="4"/>
      <c r="T58" s="4"/>
      <c r="U58" s="4"/>
      <c r="V58" s="4"/>
      <c r="W58" s="4"/>
      <c r="X58" s="4"/>
    </row>
    <row r="59" spans="1:24" ht="15">
      <c r="A59" s="4"/>
      <c r="B59" s="4"/>
      <c r="C59" s="4"/>
      <c r="D59" s="4"/>
      <c r="E59" s="4"/>
      <c r="F59" s="4"/>
      <c r="G59" s="4"/>
      <c r="H59" s="4"/>
      <c r="I59" s="4"/>
      <c r="J59" s="4"/>
      <c r="K59" s="4"/>
      <c r="L59" s="4"/>
      <c r="M59" s="4"/>
      <c r="N59" s="4"/>
      <c r="O59" s="4"/>
      <c r="P59" s="4"/>
      <c r="Q59" s="4"/>
      <c r="R59" s="4"/>
      <c r="S59" s="4"/>
      <c r="T59" s="4"/>
      <c r="U59" s="4"/>
      <c r="V59" s="4"/>
      <c r="W59" s="4"/>
      <c r="X59" s="4"/>
    </row>
    <row r="60" spans="1:24" ht="15">
      <c r="A60" s="4"/>
      <c r="B60" s="4"/>
      <c r="C60" s="4"/>
      <c r="D60" s="4"/>
      <c r="E60" s="4"/>
      <c r="F60" s="4"/>
      <c r="G60" s="4"/>
      <c r="H60" s="4"/>
      <c r="I60" s="4"/>
      <c r="J60" s="4"/>
      <c r="K60" s="4"/>
      <c r="L60" s="4"/>
      <c r="M60" s="4"/>
      <c r="N60" s="4"/>
      <c r="O60" s="4"/>
      <c r="P60" s="4"/>
      <c r="Q60" s="4"/>
      <c r="R60" s="4"/>
      <c r="S60" s="4"/>
      <c r="T60" s="4"/>
      <c r="U60" s="4"/>
      <c r="V60" s="4"/>
      <c r="W60" s="4"/>
      <c r="X60" s="4"/>
    </row>
    <row r="61" spans="1:24" ht="15">
      <c r="A61" s="4"/>
      <c r="B61" s="4"/>
      <c r="C61" s="4"/>
      <c r="D61" s="4"/>
      <c r="E61" s="4"/>
      <c r="F61" s="4"/>
      <c r="G61" s="4"/>
      <c r="H61" s="4"/>
      <c r="I61" s="4"/>
      <c r="J61" s="4"/>
      <c r="K61" s="4"/>
      <c r="L61" s="4"/>
      <c r="M61" s="4"/>
      <c r="N61" s="4"/>
      <c r="O61" s="4"/>
      <c r="P61" s="4"/>
      <c r="Q61" s="4"/>
      <c r="R61" s="4"/>
      <c r="S61" s="4"/>
      <c r="T61" s="4"/>
      <c r="U61" s="4"/>
      <c r="V61" s="4"/>
      <c r="W61" s="4"/>
      <c r="X61" s="4"/>
    </row>
    <row r="62" spans="1:24" ht="15">
      <c r="A62" s="4"/>
      <c r="B62" s="4"/>
      <c r="C62" s="4"/>
      <c r="D62" s="4"/>
      <c r="E62" s="4"/>
      <c r="F62" s="4"/>
      <c r="G62" s="4"/>
      <c r="H62" s="4"/>
      <c r="I62" s="4"/>
      <c r="J62" s="4"/>
      <c r="K62" s="4"/>
      <c r="L62" s="4"/>
      <c r="M62" s="4"/>
      <c r="N62" s="4"/>
      <c r="O62" s="4"/>
      <c r="P62" s="4"/>
      <c r="Q62" s="4"/>
      <c r="R62" s="4"/>
      <c r="S62" s="4"/>
      <c r="T62" s="4"/>
      <c r="U62" s="4"/>
      <c r="V62" s="4"/>
      <c r="W62" s="4"/>
      <c r="X62" s="4"/>
    </row>
    <row r="63" spans="1:24" ht="15">
      <c r="A63" s="4"/>
      <c r="B63" s="4"/>
      <c r="C63" s="4"/>
      <c r="D63" s="4"/>
      <c r="E63" s="4"/>
      <c r="F63" s="4"/>
      <c r="G63" s="4"/>
      <c r="H63" s="4"/>
      <c r="I63" s="4"/>
      <c r="J63" s="4"/>
      <c r="K63" s="4"/>
      <c r="L63" s="4"/>
      <c r="M63" s="4"/>
      <c r="N63" s="4"/>
      <c r="O63" s="4"/>
      <c r="P63" s="4"/>
      <c r="Q63" s="4"/>
      <c r="R63" s="4"/>
      <c r="S63" s="4"/>
      <c r="T63" s="4"/>
      <c r="U63" s="4"/>
      <c r="V63" s="4"/>
      <c r="W63" s="4"/>
      <c r="X63" s="4"/>
    </row>
    <row r="64" spans="1:24" ht="15">
      <c r="A64" s="4"/>
      <c r="B64" s="4"/>
      <c r="C64" s="4"/>
      <c r="D64" s="4"/>
      <c r="E64" s="4"/>
      <c r="F64" s="4"/>
      <c r="G64" s="4"/>
      <c r="H64" s="4"/>
      <c r="I64" s="4"/>
      <c r="J64" s="4"/>
      <c r="K64" s="4"/>
      <c r="L64" s="4"/>
      <c r="M64" s="4"/>
      <c r="N64" s="4"/>
      <c r="O64" s="4"/>
      <c r="P64" s="4"/>
      <c r="Q64" s="4"/>
      <c r="R64" s="4"/>
      <c r="S64" s="4"/>
      <c r="T64" s="4"/>
      <c r="U64" s="4"/>
      <c r="V64" s="4"/>
      <c r="W64" s="4"/>
      <c r="X64" s="4"/>
    </row>
    <row r="65" spans="1:24" ht="15">
      <c r="A65" s="4"/>
      <c r="B65" s="4"/>
      <c r="C65" s="4"/>
      <c r="D65" s="4"/>
      <c r="E65" s="4"/>
      <c r="F65" s="4"/>
      <c r="G65" s="4"/>
      <c r="H65" s="4"/>
      <c r="I65" s="4"/>
      <c r="J65" s="4"/>
      <c r="K65" s="4"/>
      <c r="L65" s="4"/>
      <c r="M65" s="4"/>
      <c r="N65" s="4"/>
      <c r="O65" s="4"/>
      <c r="P65" s="4"/>
      <c r="Q65" s="4"/>
      <c r="R65" s="4"/>
      <c r="S65" s="4"/>
      <c r="T65" s="4"/>
      <c r="U65" s="4"/>
      <c r="V65" s="4"/>
      <c r="W65" s="4"/>
      <c r="X65" s="4"/>
    </row>
    <row r="66" spans="1:24" ht="15">
      <c r="A66" s="4"/>
      <c r="B66" s="4"/>
      <c r="C66" s="4"/>
      <c r="D66" s="4"/>
      <c r="E66" s="4"/>
      <c r="F66" s="4"/>
      <c r="G66" s="4"/>
      <c r="H66" s="4"/>
      <c r="I66" s="4"/>
      <c r="J66" s="4"/>
      <c r="K66" s="4"/>
      <c r="L66" s="4"/>
      <c r="M66" s="4"/>
      <c r="N66" s="4"/>
      <c r="O66" s="4"/>
      <c r="P66" s="4"/>
      <c r="Q66" s="4"/>
      <c r="R66" s="4"/>
      <c r="S66" s="4"/>
      <c r="T66" s="4"/>
      <c r="U66" s="4"/>
      <c r="V66" s="4"/>
      <c r="W66" s="4"/>
      <c r="X66" s="4"/>
    </row>
    <row r="67" spans="1:24" ht="15">
      <c r="A67" s="4"/>
      <c r="B67" s="4"/>
      <c r="C67" s="4"/>
      <c r="D67" s="4"/>
      <c r="E67" s="4"/>
      <c r="F67" s="4"/>
      <c r="G67" s="4"/>
      <c r="H67" s="4"/>
      <c r="I67" s="4"/>
      <c r="J67" s="4"/>
      <c r="K67" s="4"/>
      <c r="L67" s="4"/>
      <c r="M67" s="4"/>
      <c r="N67" s="4"/>
      <c r="O67" s="4"/>
      <c r="P67" s="4"/>
      <c r="Q67" s="4"/>
      <c r="R67" s="4"/>
      <c r="S67" s="4"/>
      <c r="T67" s="4"/>
      <c r="U67" s="4"/>
      <c r="V67" s="4"/>
      <c r="W67" s="4"/>
      <c r="X67" s="4"/>
    </row>
    <row r="68" spans="1:24" ht="15">
      <c r="A68" s="4"/>
      <c r="B68" s="4"/>
      <c r="C68" s="4"/>
      <c r="D68" s="4"/>
      <c r="E68" s="4"/>
      <c r="F68" s="4"/>
      <c r="G68" s="4"/>
      <c r="H68" s="4"/>
      <c r="I68" s="4"/>
      <c r="J68" s="4"/>
      <c r="K68" s="4"/>
      <c r="L68" s="4"/>
      <c r="M68" s="4"/>
      <c r="N68" s="4"/>
      <c r="O68" s="4"/>
      <c r="P68" s="4"/>
      <c r="Q68" s="4"/>
      <c r="R68" s="4"/>
      <c r="S68" s="4"/>
      <c r="T68" s="4"/>
      <c r="U68" s="4"/>
      <c r="V68" s="4"/>
      <c r="W68" s="4"/>
      <c r="X68" s="4"/>
    </row>
    <row r="69" spans="1:24" ht="15">
      <c r="A69" s="4"/>
      <c r="B69" s="4"/>
      <c r="C69" s="4"/>
      <c r="D69" s="4"/>
      <c r="E69" s="4"/>
      <c r="F69" s="4"/>
      <c r="G69" s="4"/>
      <c r="H69" s="4"/>
      <c r="I69" s="4"/>
      <c r="J69" s="4"/>
      <c r="K69" s="4"/>
      <c r="L69" s="4"/>
      <c r="M69" s="4"/>
      <c r="N69" s="4"/>
      <c r="O69" s="4"/>
      <c r="P69" s="4"/>
      <c r="Q69" s="4"/>
      <c r="R69" s="4"/>
      <c r="S69" s="4"/>
      <c r="T69" s="4"/>
      <c r="U69" s="4"/>
      <c r="V69" s="4"/>
      <c r="W69" s="4"/>
      <c r="X69" s="4"/>
    </row>
    <row r="70" spans="1:24" ht="15">
      <c r="A70" s="4"/>
      <c r="B70" s="4"/>
      <c r="C70" s="4"/>
      <c r="D70" s="4"/>
      <c r="E70" s="4"/>
      <c r="F70" s="4"/>
      <c r="G70" s="4"/>
      <c r="H70" s="4"/>
      <c r="I70" s="4"/>
      <c r="J70" s="4"/>
      <c r="K70" s="4"/>
      <c r="L70" s="4"/>
      <c r="M70" s="4"/>
      <c r="N70" s="4"/>
      <c r="O70" s="4"/>
      <c r="P70" s="4"/>
      <c r="Q70" s="4"/>
      <c r="R70" s="4"/>
      <c r="S70" s="4"/>
      <c r="T70" s="4"/>
      <c r="U70" s="4"/>
      <c r="V70" s="4"/>
      <c r="W70" s="4"/>
      <c r="X70" s="4"/>
    </row>
    <row r="71" spans="1:24" ht="15">
      <c r="A71" s="4"/>
      <c r="B71" s="4"/>
      <c r="C71" s="4"/>
      <c r="D71" s="4"/>
      <c r="E71" s="4"/>
      <c r="F71" s="4"/>
      <c r="G71" s="4"/>
      <c r="H71" s="4"/>
      <c r="I71" s="4"/>
      <c r="J71" s="4"/>
      <c r="K71" s="4"/>
      <c r="L71" s="4"/>
      <c r="M71" s="4"/>
      <c r="N71" s="4"/>
      <c r="O71" s="4"/>
      <c r="P71" s="4"/>
      <c r="Q71" s="4"/>
      <c r="R71" s="4"/>
      <c r="S71" s="4"/>
      <c r="T71" s="4"/>
      <c r="U71" s="4"/>
      <c r="V71" s="4"/>
      <c r="W71" s="4"/>
      <c r="X71" s="4"/>
    </row>
    <row r="72" spans="1:24" ht="15">
      <c r="A72" s="4"/>
      <c r="B72" s="4"/>
      <c r="C72" s="4"/>
      <c r="D72" s="4"/>
      <c r="E72" s="4"/>
      <c r="F72" s="4"/>
      <c r="G72" s="4"/>
      <c r="H72" s="4"/>
      <c r="I72" s="4"/>
      <c r="J72" s="4"/>
      <c r="K72" s="4"/>
      <c r="L72" s="4"/>
      <c r="M72" s="4"/>
      <c r="N72" s="4"/>
      <c r="O72" s="4"/>
      <c r="P72" s="4"/>
      <c r="Q72" s="4"/>
      <c r="R72" s="4"/>
      <c r="S72" s="4"/>
      <c r="T72" s="4"/>
      <c r="U72" s="4"/>
      <c r="V72" s="4"/>
      <c r="W72" s="4"/>
      <c r="X72" s="4"/>
    </row>
    <row r="73" spans="1:24" ht="15">
      <c r="A73" s="4"/>
      <c r="B73" s="4"/>
      <c r="C73" s="4"/>
      <c r="D73" s="4"/>
      <c r="E73" s="4"/>
      <c r="F73" s="4"/>
      <c r="G73" s="4"/>
      <c r="H73" s="4"/>
      <c r="I73" s="4"/>
      <c r="J73" s="4"/>
      <c r="K73" s="4"/>
      <c r="L73" s="4"/>
      <c r="M73" s="4"/>
      <c r="N73" s="4"/>
      <c r="O73" s="4"/>
      <c r="P73" s="4"/>
      <c r="Q73" s="4"/>
      <c r="R73" s="4"/>
      <c r="S73" s="4"/>
      <c r="T73" s="4"/>
      <c r="U73" s="4"/>
      <c r="V73" s="4"/>
      <c r="W73" s="4"/>
      <c r="X73" s="4"/>
    </row>
    <row r="74" spans="1:24" ht="15">
      <c r="A74" s="4"/>
      <c r="B74" s="4"/>
      <c r="C74" s="4"/>
      <c r="D74" s="4"/>
      <c r="E74" s="4"/>
      <c r="F74" s="4"/>
      <c r="G74" s="4"/>
      <c r="H74" s="4"/>
      <c r="I74" s="4"/>
      <c r="J74" s="4"/>
      <c r="K74" s="4"/>
      <c r="L74" s="4"/>
      <c r="M74" s="4"/>
      <c r="N74" s="4"/>
      <c r="O74" s="4"/>
      <c r="P74" s="4"/>
      <c r="Q74" s="4"/>
      <c r="R74" s="4"/>
      <c r="S74" s="4"/>
      <c r="T74" s="4"/>
      <c r="U74" s="4"/>
      <c r="V74" s="4"/>
      <c r="W74" s="4"/>
      <c r="X74" s="4"/>
    </row>
    <row r="75" spans="1:24" ht="15">
      <c r="A75" s="4"/>
      <c r="B75" s="4"/>
      <c r="C75" s="4"/>
      <c r="D75" s="4"/>
      <c r="E75" s="4"/>
      <c r="F75" s="4"/>
      <c r="G75" s="4"/>
      <c r="H75" s="4"/>
      <c r="I75" s="4"/>
      <c r="J75" s="4"/>
      <c r="K75" s="4"/>
      <c r="L75" s="4"/>
      <c r="M75" s="4"/>
      <c r="N75" s="4"/>
      <c r="O75" s="4"/>
      <c r="P75" s="4"/>
      <c r="Q75" s="4"/>
      <c r="R75" s="4"/>
      <c r="S75" s="4"/>
      <c r="T75" s="4"/>
      <c r="U75" s="4"/>
      <c r="V75" s="4"/>
      <c r="W75" s="4"/>
      <c r="X75" s="4"/>
    </row>
    <row r="76" spans="1:24" ht="15">
      <c r="A76" s="4"/>
      <c r="B76" s="4"/>
      <c r="C76" s="4"/>
      <c r="D76" s="4"/>
      <c r="E76" s="4"/>
      <c r="F76" s="4"/>
      <c r="G76" s="4"/>
      <c r="H76" s="4"/>
      <c r="I76" s="4"/>
      <c r="J76" s="4"/>
      <c r="K76" s="4"/>
      <c r="L76" s="4"/>
      <c r="M76" s="4"/>
      <c r="N76" s="4"/>
      <c r="O76" s="4"/>
      <c r="P76" s="4"/>
      <c r="Q76" s="4"/>
      <c r="R76" s="4"/>
      <c r="S76" s="4"/>
      <c r="T76" s="4"/>
      <c r="U76" s="4"/>
      <c r="V76" s="4"/>
      <c r="W76" s="4"/>
      <c r="X76" s="4"/>
    </row>
    <row r="77" spans="1:24" ht="15">
      <c r="A77" s="4"/>
      <c r="B77" s="4"/>
      <c r="C77" s="4"/>
      <c r="D77" s="4"/>
      <c r="E77" s="4"/>
      <c r="F77" s="4"/>
      <c r="G77" s="4"/>
      <c r="H77" s="4"/>
      <c r="I77" s="4"/>
      <c r="J77" s="4"/>
      <c r="K77" s="4"/>
      <c r="L77" s="4"/>
      <c r="M77" s="4"/>
      <c r="N77" s="4"/>
      <c r="O77" s="4"/>
      <c r="P77" s="4"/>
      <c r="Q77" s="4"/>
      <c r="R77" s="4"/>
      <c r="S77" s="4"/>
      <c r="T77" s="4"/>
      <c r="U77" s="4"/>
      <c r="V77" s="4"/>
      <c r="W77" s="4"/>
      <c r="X77" s="4"/>
    </row>
    <row r="279" spans="9:32" ht="15">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row>
    <row r="280" spans="9:32" ht="15">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row>
  </sheetData>
  <sheetProtection algorithmName="SHA-512" hashValue="TY7SGjj0dxq5EQCW7OupXdBp8yHKC5A7QYhzQHa85uC40DaLtSBSr95mJ70UDVU0Ee6WuApcgmrDQU5Nnp5sQQ==" saltValue="MTTWzC6aP22KjiG19rrg4g==" spinCount="100000" sheet="1" objects="1" scenarios="1"/>
  <hyperlinks>
    <hyperlink ref="I15" location="'ho-model'!D30" display="Tilbage til hovedmodel"/>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A196C-6764-4335-ADD1-76D1B5B743C1}">
  <dimension ref="A1:AI114"/>
  <sheetViews>
    <sheetView workbookViewId="0" topLeftCell="A1">
      <selection activeCell="H14" sqref="H14"/>
    </sheetView>
  </sheetViews>
  <sheetFormatPr defaultColWidth="9.140625" defaultRowHeight="15"/>
  <cols>
    <col min="6" max="6" width="10.7109375" style="0" customWidth="1"/>
    <col min="8" max="8" width="20.7109375" style="0" customWidth="1"/>
    <col min="31" max="31" width="12.140625" style="0" bestFit="1" customWidth="1"/>
  </cols>
  <sheetData>
    <row r="1" spans="1:25" ht="15">
      <c r="A1" s="4"/>
      <c r="B1" s="4"/>
      <c r="C1" s="4"/>
      <c r="D1" s="4"/>
      <c r="E1" s="4"/>
      <c r="F1" s="4"/>
      <c r="G1" s="4"/>
      <c r="H1" s="4"/>
      <c r="I1" s="4"/>
      <c r="J1" s="4"/>
      <c r="K1" s="4"/>
      <c r="L1" s="4"/>
      <c r="M1" s="4"/>
      <c r="N1" s="4"/>
      <c r="O1" s="4"/>
      <c r="P1" s="4"/>
      <c r="Q1" s="4"/>
      <c r="R1" s="4"/>
      <c r="S1" s="4"/>
      <c r="T1" s="4"/>
      <c r="U1" s="4"/>
      <c r="V1" s="4"/>
      <c r="W1" s="4"/>
      <c r="X1" s="4"/>
      <c r="Y1" s="4"/>
    </row>
    <row r="2" spans="1:25" ht="15">
      <c r="A2" s="4"/>
      <c r="B2" s="4"/>
      <c r="C2" s="4"/>
      <c r="D2" s="4"/>
      <c r="E2" s="4"/>
      <c r="F2" s="4"/>
      <c r="G2" s="4"/>
      <c r="H2" s="4"/>
      <c r="I2" s="4"/>
      <c r="J2" s="4"/>
      <c r="K2" s="4"/>
      <c r="L2" s="4"/>
      <c r="M2" s="4"/>
      <c r="N2" s="4"/>
      <c r="O2" s="4"/>
      <c r="P2" s="4"/>
      <c r="Q2" s="4"/>
      <c r="R2" s="4"/>
      <c r="S2" s="4"/>
      <c r="T2" s="4"/>
      <c r="U2" s="4"/>
      <c r="V2" s="4"/>
      <c r="W2" s="4"/>
      <c r="X2" s="4"/>
      <c r="Y2" s="4"/>
    </row>
    <row r="3" spans="1:25" ht="15">
      <c r="A3" s="4"/>
      <c r="B3" s="4"/>
      <c r="C3" s="4"/>
      <c r="D3" s="4"/>
      <c r="E3" s="4"/>
      <c r="F3" s="4"/>
      <c r="G3" s="4"/>
      <c r="H3" s="4"/>
      <c r="I3" s="4"/>
      <c r="J3" s="4"/>
      <c r="K3" s="4"/>
      <c r="L3" s="4"/>
      <c r="M3" s="4"/>
      <c r="N3" s="4"/>
      <c r="O3" s="4"/>
      <c r="P3" s="4"/>
      <c r="Q3" s="4"/>
      <c r="R3" s="4"/>
      <c r="S3" s="4"/>
      <c r="T3" s="4"/>
      <c r="U3" s="4"/>
      <c r="V3" s="4"/>
      <c r="W3" s="4"/>
      <c r="X3" s="4"/>
      <c r="Y3" s="4"/>
    </row>
    <row r="4" spans="1:25" ht="15">
      <c r="A4" s="4"/>
      <c r="B4" s="4"/>
      <c r="C4" s="4"/>
      <c r="D4" s="4"/>
      <c r="E4" s="4"/>
      <c r="F4" s="4"/>
      <c r="G4" s="4"/>
      <c r="H4" s="4"/>
      <c r="I4" s="4"/>
      <c r="J4" s="4"/>
      <c r="K4" s="4"/>
      <c r="L4" s="4"/>
      <c r="M4" s="4"/>
      <c r="N4" s="4"/>
      <c r="O4" s="4"/>
      <c r="P4" s="4"/>
      <c r="Q4" s="4"/>
      <c r="R4" s="4"/>
      <c r="S4" s="4"/>
      <c r="T4" s="4"/>
      <c r="U4" s="4"/>
      <c r="V4" s="4"/>
      <c r="W4" s="4"/>
      <c r="X4" s="4"/>
      <c r="Y4" s="4"/>
    </row>
    <row r="5" spans="1:25" ht="15">
      <c r="A5" s="4"/>
      <c r="B5" s="4"/>
      <c r="C5" s="4"/>
      <c r="D5" s="4"/>
      <c r="E5" s="4"/>
      <c r="F5" s="4"/>
      <c r="G5" s="4"/>
      <c r="H5" s="4"/>
      <c r="I5" s="4"/>
      <c r="J5" s="4"/>
      <c r="K5" s="4"/>
      <c r="L5" s="4"/>
      <c r="M5" s="4"/>
      <c r="N5" s="4"/>
      <c r="O5" s="4"/>
      <c r="P5" s="4"/>
      <c r="Q5" s="4"/>
      <c r="R5" s="4"/>
      <c r="S5" s="4"/>
      <c r="T5" s="4"/>
      <c r="U5" s="4"/>
      <c r="V5" s="4"/>
      <c r="W5" s="4"/>
      <c r="X5" s="4"/>
      <c r="Y5" s="4"/>
    </row>
    <row r="6" spans="1:25" ht="15">
      <c r="A6" s="4"/>
      <c r="B6" s="4"/>
      <c r="C6" s="4"/>
      <c r="D6" s="4"/>
      <c r="E6" s="4"/>
      <c r="F6" s="4"/>
      <c r="G6" s="4"/>
      <c r="H6" s="4"/>
      <c r="I6" s="4"/>
      <c r="J6" s="4"/>
      <c r="K6" s="4"/>
      <c r="L6" s="4"/>
      <c r="M6" s="4"/>
      <c r="N6" s="4"/>
      <c r="O6" s="4"/>
      <c r="P6" s="4"/>
      <c r="Q6" s="4"/>
      <c r="R6" s="4"/>
      <c r="S6" s="4"/>
      <c r="T6" s="4"/>
      <c r="U6" s="4"/>
      <c r="V6" s="4"/>
      <c r="W6" s="4"/>
      <c r="X6" s="4"/>
      <c r="Y6" s="4"/>
    </row>
    <row r="7" spans="1:25" ht="15">
      <c r="A7" s="4"/>
      <c r="B7" s="4"/>
      <c r="C7" s="4"/>
      <c r="D7" s="4"/>
      <c r="E7" s="4"/>
      <c r="F7" s="4"/>
      <c r="G7" s="4"/>
      <c r="H7" s="4"/>
      <c r="I7" s="4"/>
      <c r="J7" s="4"/>
      <c r="K7" s="4"/>
      <c r="L7" s="4"/>
      <c r="M7" s="4"/>
      <c r="N7" s="4"/>
      <c r="O7" s="4"/>
      <c r="P7" s="4"/>
      <c r="Q7" s="4"/>
      <c r="R7" s="4"/>
      <c r="S7" s="4"/>
      <c r="T7" s="4"/>
      <c r="U7" s="4"/>
      <c r="V7" s="4"/>
      <c r="W7" s="4"/>
      <c r="X7" s="4"/>
      <c r="Y7" s="4"/>
    </row>
    <row r="8" spans="1:25" ht="15">
      <c r="A8" s="4"/>
      <c r="B8" s="4"/>
      <c r="C8" s="4"/>
      <c r="D8" s="4"/>
      <c r="E8" s="4"/>
      <c r="F8" s="4"/>
      <c r="G8" s="4"/>
      <c r="H8" s="4"/>
      <c r="I8" s="4"/>
      <c r="J8" s="4"/>
      <c r="K8" s="4"/>
      <c r="L8" s="4"/>
      <c r="M8" s="4"/>
      <c r="N8" s="4"/>
      <c r="O8" s="4"/>
      <c r="P8" s="4"/>
      <c r="Q8" s="4"/>
      <c r="R8" s="4"/>
      <c r="S8" s="4"/>
      <c r="T8" s="4"/>
      <c r="U8" s="4"/>
      <c r="V8" s="4"/>
      <c r="W8" s="4"/>
      <c r="X8" s="4"/>
      <c r="Y8" s="4"/>
    </row>
    <row r="9" spans="1:35" ht="15">
      <c r="A9" s="4"/>
      <c r="B9" s="4"/>
      <c r="C9" s="4"/>
      <c r="D9" s="4"/>
      <c r="E9" s="4"/>
      <c r="F9" s="4"/>
      <c r="G9" s="4"/>
      <c r="H9" s="106" t="s">
        <v>159</v>
      </c>
      <c r="I9" s="4"/>
      <c r="J9" s="4"/>
      <c r="K9" s="4"/>
      <c r="L9" s="4"/>
      <c r="M9" s="4"/>
      <c r="N9" s="4"/>
      <c r="O9" s="4"/>
      <c r="P9" s="4"/>
      <c r="Q9" s="4"/>
      <c r="R9" s="4"/>
      <c r="S9" s="4"/>
      <c r="T9" s="4"/>
      <c r="U9" s="4"/>
      <c r="V9" s="4"/>
      <c r="W9" s="4"/>
      <c r="X9" s="4"/>
      <c r="Y9" s="4"/>
      <c r="AG9" s="261"/>
      <c r="AH9" s="261"/>
      <c r="AI9" s="261"/>
    </row>
    <row r="10" spans="1:25" ht="15">
      <c r="A10" s="4"/>
      <c r="B10" s="4"/>
      <c r="C10" s="4"/>
      <c r="D10" s="4"/>
      <c r="E10" s="4"/>
      <c r="F10" s="4"/>
      <c r="G10" s="4"/>
      <c r="H10" s="4"/>
      <c r="I10" s="4"/>
      <c r="J10" s="4"/>
      <c r="K10" s="4"/>
      <c r="L10" s="4"/>
      <c r="M10" s="4"/>
      <c r="N10" s="4"/>
      <c r="O10" s="4"/>
      <c r="P10" s="4"/>
      <c r="Q10" s="4"/>
      <c r="R10" s="4"/>
      <c r="S10" s="4"/>
      <c r="T10" s="4"/>
      <c r="U10" s="4"/>
      <c r="V10" s="4"/>
      <c r="W10" s="4"/>
      <c r="X10" s="4"/>
      <c r="Y10" s="4"/>
    </row>
    <row r="11" spans="1:25" ht="15">
      <c r="A11" s="4"/>
      <c r="B11" s="4"/>
      <c r="C11" s="4"/>
      <c r="D11" s="4"/>
      <c r="E11" s="4"/>
      <c r="F11" s="4"/>
      <c r="G11" s="4"/>
      <c r="H11" s="4"/>
      <c r="I11" s="4"/>
      <c r="J11" s="4"/>
      <c r="K11" s="4"/>
      <c r="L11" s="4"/>
      <c r="M11" s="4"/>
      <c r="N11" s="4"/>
      <c r="O11" s="4"/>
      <c r="P11" s="4"/>
      <c r="Q11" s="4"/>
      <c r="R11" s="4"/>
      <c r="S11" s="4"/>
      <c r="T11" s="4"/>
      <c r="U11" s="4"/>
      <c r="V11" s="4"/>
      <c r="W11" s="4"/>
      <c r="X11" s="4"/>
      <c r="Y11" s="4"/>
    </row>
    <row r="12" spans="1:25" ht="15">
      <c r="A12" s="4"/>
      <c r="B12" s="4"/>
      <c r="C12" s="4"/>
      <c r="D12" s="4"/>
      <c r="E12" s="4"/>
      <c r="F12" s="4"/>
      <c r="G12" s="4"/>
      <c r="H12" s="106"/>
      <c r="I12" s="4"/>
      <c r="J12" s="4"/>
      <c r="K12" s="4"/>
      <c r="L12" s="4"/>
      <c r="M12" s="4"/>
      <c r="N12" s="4"/>
      <c r="O12" s="4"/>
      <c r="P12" s="4"/>
      <c r="Q12" s="4"/>
      <c r="R12" s="4"/>
      <c r="S12" s="4"/>
      <c r="T12" s="4"/>
      <c r="U12" s="4"/>
      <c r="V12" s="4"/>
      <c r="W12" s="4"/>
      <c r="X12" s="4"/>
      <c r="Y12" s="4"/>
    </row>
    <row r="13" spans="1:35" ht="15">
      <c r="A13" s="4"/>
      <c r="B13" s="4"/>
      <c r="C13" s="4"/>
      <c r="D13" s="4"/>
      <c r="E13" s="4"/>
      <c r="F13" s="4"/>
      <c r="G13" s="4"/>
      <c r="H13" s="106"/>
      <c r="I13" s="4"/>
      <c r="J13" s="4"/>
      <c r="K13" s="4"/>
      <c r="L13" s="4"/>
      <c r="M13" s="4"/>
      <c r="N13" s="4"/>
      <c r="O13" s="4"/>
      <c r="P13" s="4"/>
      <c r="Q13" s="4"/>
      <c r="R13" s="4"/>
      <c r="S13" s="4"/>
      <c r="T13" s="4"/>
      <c r="U13" s="4"/>
      <c r="V13" s="4"/>
      <c r="W13" s="4"/>
      <c r="X13" s="4"/>
      <c r="Y13" s="4"/>
      <c r="AG13" s="261"/>
      <c r="AH13" s="264"/>
      <c r="AI13" s="264"/>
    </row>
    <row r="14" spans="8:25" ht="15">
      <c r="H14" s="106" t="s">
        <v>195</v>
      </c>
      <c r="I14" s="4"/>
      <c r="J14" s="4"/>
      <c r="K14" s="4"/>
      <c r="L14" s="4"/>
      <c r="M14" s="4"/>
      <c r="N14" s="4"/>
      <c r="O14" s="4"/>
      <c r="P14" s="4"/>
      <c r="Q14" s="4"/>
      <c r="R14" s="4"/>
      <c r="S14" s="4"/>
      <c r="T14" s="4"/>
      <c r="U14" s="4"/>
      <c r="V14" s="4"/>
      <c r="W14" s="4"/>
      <c r="X14" s="4"/>
      <c r="Y14" s="4"/>
    </row>
    <row r="15" spans="1:25" ht="15">
      <c r="A15" s="4"/>
      <c r="B15" s="4"/>
      <c r="C15" s="4"/>
      <c r="D15" s="4"/>
      <c r="E15" s="4"/>
      <c r="F15" s="4"/>
      <c r="G15" s="4"/>
      <c r="H15" s="106"/>
      <c r="I15" s="4"/>
      <c r="J15" s="4"/>
      <c r="K15" s="4"/>
      <c r="L15" s="4"/>
      <c r="M15" s="4"/>
      <c r="N15" s="4"/>
      <c r="O15" s="4"/>
      <c r="P15" s="4"/>
      <c r="Q15" s="4"/>
      <c r="R15" s="4"/>
      <c r="S15" s="4"/>
      <c r="T15" s="4"/>
      <c r="U15" s="4"/>
      <c r="V15" s="4"/>
      <c r="W15" s="4"/>
      <c r="X15" s="4"/>
      <c r="Y15" s="4"/>
    </row>
    <row r="16" spans="8:25" ht="15">
      <c r="H16" s="4"/>
      <c r="I16" s="4"/>
      <c r="J16" s="4"/>
      <c r="K16" s="4"/>
      <c r="L16" s="4"/>
      <c r="M16" s="4"/>
      <c r="N16" s="4"/>
      <c r="O16" s="4"/>
      <c r="P16" s="4"/>
      <c r="Q16" s="4"/>
      <c r="R16" s="4"/>
      <c r="S16" s="4"/>
      <c r="T16" s="4"/>
      <c r="U16" s="4"/>
      <c r="V16" s="4"/>
      <c r="W16" s="4"/>
      <c r="X16" s="4"/>
      <c r="Y16" s="4"/>
    </row>
    <row r="17" spans="1:26" ht="15">
      <c r="A17" s="62" t="s">
        <v>160</v>
      </c>
      <c r="H17" s="4"/>
      <c r="I17" s="4"/>
      <c r="J17" s="4"/>
      <c r="K17" s="4"/>
      <c r="L17" s="4"/>
      <c r="M17" s="4"/>
      <c r="N17" s="4"/>
      <c r="O17" s="4"/>
      <c r="P17" s="4"/>
      <c r="Q17" s="4"/>
      <c r="R17" s="4"/>
      <c r="S17" s="4"/>
      <c r="T17" s="4"/>
      <c r="U17" s="4"/>
      <c r="V17" s="4"/>
      <c r="W17" s="4"/>
      <c r="X17" s="4"/>
      <c r="Y17" s="4"/>
      <c r="Z17" s="62"/>
    </row>
    <row r="18" spans="1:32" ht="15" thickBot="1">
      <c r="A18" s="62" t="s">
        <v>161</v>
      </c>
      <c r="F18" s="161">
        <v>0</v>
      </c>
      <c r="G18" s="62" t="s">
        <v>14</v>
      </c>
      <c r="H18" s="4"/>
      <c r="I18" s="4"/>
      <c r="J18" s="4"/>
      <c r="K18" s="4"/>
      <c r="L18" s="4"/>
      <c r="M18" s="4"/>
      <c r="N18" s="4"/>
      <c r="O18" s="4"/>
      <c r="P18" s="4"/>
      <c r="Q18" s="4"/>
      <c r="R18" s="4"/>
      <c r="S18" s="4"/>
      <c r="T18" s="4"/>
      <c r="U18" s="4"/>
      <c r="V18" s="4"/>
      <c r="W18" s="4"/>
      <c r="X18" s="4"/>
      <c r="Y18" s="4"/>
      <c r="Z18" s="62"/>
      <c r="AE18" s="222"/>
      <c r="AF18" s="62"/>
    </row>
    <row r="19" spans="1:32" ht="15" thickTop="1">
      <c r="A19" s="62"/>
      <c r="F19" s="222"/>
      <c r="G19" s="62"/>
      <c r="H19" s="4"/>
      <c r="I19" s="4"/>
      <c r="J19" s="4"/>
      <c r="K19" s="4"/>
      <c r="L19" s="4"/>
      <c r="M19" s="4"/>
      <c r="N19" s="4"/>
      <c r="O19" s="4"/>
      <c r="P19" s="4"/>
      <c r="Q19" s="4"/>
      <c r="R19" s="4"/>
      <c r="S19" s="4"/>
      <c r="T19" s="4"/>
      <c r="U19" s="4"/>
      <c r="V19" s="4"/>
      <c r="W19" s="4"/>
      <c r="X19" s="4"/>
      <c r="Y19" s="4"/>
      <c r="Z19" s="62"/>
      <c r="AE19" s="222"/>
      <c r="AF19" s="62"/>
    </row>
    <row r="20" spans="1:32" ht="15">
      <c r="A20" s="12"/>
      <c r="B20" s="4"/>
      <c r="C20" s="4"/>
      <c r="D20" s="4"/>
      <c r="E20" s="4"/>
      <c r="F20" s="167"/>
      <c r="G20" s="12"/>
      <c r="H20" s="4"/>
      <c r="I20" s="4"/>
      <c r="J20" s="4"/>
      <c r="K20" s="4"/>
      <c r="L20" s="4"/>
      <c r="M20" s="4"/>
      <c r="N20" s="4"/>
      <c r="O20" s="4"/>
      <c r="P20" s="4"/>
      <c r="Q20" s="4"/>
      <c r="R20" s="4"/>
      <c r="S20" s="4"/>
      <c r="T20" s="4"/>
      <c r="U20" s="4"/>
      <c r="V20" s="4"/>
      <c r="W20" s="4"/>
      <c r="X20" s="4"/>
      <c r="Y20" s="4"/>
      <c r="Z20" s="62"/>
      <c r="AE20" s="222"/>
      <c r="AF20" s="62"/>
    </row>
    <row r="21" spans="8:25" ht="15">
      <c r="H21" s="4"/>
      <c r="I21" s="4"/>
      <c r="J21" s="4"/>
      <c r="K21" s="4"/>
      <c r="L21" s="4"/>
      <c r="M21" s="4"/>
      <c r="N21" s="4"/>
      <c r="O21" s="4"/>
      <c r="P21" s="4"/>
      <c r="Q21" s="4"/>
      <c r="R21" s="4"/>
      <c r="S21" s="4"/>
      <c r="T21" s="4"/>
      <c r="U21" s="4"/>
      <c r="V21" s="4"/>
      <c r="W21" s="4"/>
      <c r="X21" s="4"/>
      <c r="Y21" s="4"/>
    </row>
    <row r="22" spans="1:25" ht="15">
      <c r="A22" s="4"/>
      <c r="B22" s="4"/>
      <c r="C22" s="4"/>
      <c r="D22" s="4"/>
      <c r="E22" s="4"/>
      <c r="F22" s="4"/>
      <c r="G22" s="4"/>
      <c r="H22" s="4"/>
      <c r="I22" s="4"/>
      <c r="J22" s="4"/>
      <c r="K22" s="4"/>
      <c r="L22" s="4"/>
      <c r="M22" s="4"/>
      <c r="N22" s="4"/>
      <c r="O22" s="4"/>
      <c r="P22" s="4"/>
      <c r="Q22" s="4"/>
      <c r="R22" s="4"/>
      <c r="S22" s="4"/>
      <c r="T22" s="4"/>
      <c r="U22" s="4"/>
      <c r="V22" s="4"/>
      <c r="W22" s="4"/>
      <c r="X22" s="4"/>
      <c r="Y22" s="4"/>
    </row>
    <row r="23" spans="1:25" ht="15">
      <c r="A23" s="4"/>
      <c r="B23" s="4"/>
      <c r="C23" s="4"/>
      <c r="D23" s="4"/>
      <c r="E23" s="4"/>
      <c r="F23" s="4"/>
      <c r="G23" s="4"/>
      <c r="H23" s="4"/>
      <c r="I23" s="4"/>
      <c r="J23" s="4"/>
      <c r="K23" s="4"/>
      <c r="L23" s="4"/>
      <c r="M23" s="4"/>
      <c r="N23" s="4"/>
      <c r="O23" s="4"/>
      <c r="P23" s="4"/>
      <c r="Q23" s="4"/>
      <c r="R23" s="4"/>
      <c r="S23" s="4"/>
      <c r="T23" s="4"/>
      <c r="U23" s="4"/>
      <c r="V23" s="4"/>
      <c r="W23" s="4"/>
      <c r="X23" s="4"/>
      <c r="Y23" s="4"/>
    </row>
    <row r="24" spans="1:25" ht="15">
      <c r="A24" s="4"/>
      <c r="B24" s="4"/>
      <c r="C24" s="4"/>
      <c r="D24" s="4"/>
      <c r="E24" s="4"/>
      <c r="F24" s="4"/>
      <c r="G24" s="4"/>
      <c r="H24" s="4"/>
      <c r="I24" s="4"/>
      <c r="J24" s="4"/>
      <c r="K24" s="4"/>
      <c r="L24" s="4"/>
      <c r="M24" s="4"/>
      <c r="N24" s="4"/>
      <c r="O24" s="4"/>
      <c r="P24" s="4"/>
      <c r="Q24" s="4"/>
      <c r="R24" s="4"/>
      <c r="S24" s="4"/>
      <c r="T24" s="4"/>
      <c r="U24" s="4"/>
      <c r="V24" s="4"/>
      <c r="W24" s="4"/>
      <c r="X24" s="4"/>
      <c r="Y24" s="4"/>
    </row>
    <row r="25" spans="1:25" ht="15">
      <c r="A25" s="4"/>
      <c r="B25" s="4"/>
      <c r="C25" s="4"/>
      <c r="D25" s="4"/>
      <c r="E25" s="4"/>
      <c r="F25" s="4"/>
      <c r="G25" s="4"/>
      <c r="H25" s="4"/>
      <c r="I25" s="4"/>
      <c r="J25" s="4"/>
      <c r="K25" s="4"/>
      <c r="L25" s="4"/>
      <c r="M25" s="4"/>
      <c r="N25" s="4"/>
      <c r="O25" s="4"/>
      <c r="P25" s="4"/>
      <c r="Q25" s="4"/>
      <c r="R25" s="4"/>
      <c r="S25" s="4"/>
      <c r="T25" s="4"/>
      <c r="U25" s="4"/>
      <c r="V25" s="4"/>
      <c r="W25" s="4"/>
      <c r="X25" s="4"/>
      <c r="Y25" s="4"/>
    </row>
    <row r="26" spans="1:25" ht="15">
      <c r="A26" s="4"/>
      <c r="B26" s="4"/>
      <c r="C26" s="4"/>
      <c r="D26" s="4"/>
      <c r="E26" s="4"/>
      <c r="F26" s="4"/>
      <c r="G26" s="4"/>
      <c r="H26" s="4"/>
      <c r="I26" s="4"/>
      <c r="J26" s="4"/>
      <c r="K26" s="4"/>
      <c r="L26" s="4"/>
      <c r="M26" s="4"/>
      <c r="N26" s="4"/>
      <c r="O26" s="4"/>
      <c r="P26" s="4"/>
      <c r="Q26" s="4"/>
      <c r="R26" s="4"/>
      <c r="S26" s="4"/>
      <c r="T26" s="4"/>
      <c r="U26" s="4"/>
      <c r="V26" s="4"/>
      <c r="W26" s="4"/>
      <c r="X26" s="4"/>
      <c r="Y26" s="4"/>
    </row>
    <row r="27" spans="1:25" ht="15">
      <c r="A27" s="4"/>
      <c r="B27" s="4"/>
      <c r="C27" s="4"/>
      <c r="D27" s="4"/>
      <c r="E27" s="4"/>
      <c r="F27" s="4"/>
      <c r="G27" s="4"/>
      <c r="H27" s="4"/>
      <c r="I27" s="4"/>
      <c r="J27" s="4"/>
      <c r="K27" s="4"/>
      <c r="L27" s="4"/>
      <c r="M27" s="4"/>
      <c r="N27" s="4"/>
      <c r="O27" s="4"/>
      <c r="P27" s="4"/>
      <c r="Q27" s="4"/>
      <c r="R27" s="4"/>
      <c r="S27" s="4"/>
      <c r="T27" s="4"/>
      <c r="U27" s="4"/>
      <c r="V27" s="4"/>
      <c r="W27" s="4"/>
      <c r="X27" s="4"/>
      <c r="Y27" s="4"/>
    </row>
    <row r="28" spans="1:25" ht="15">
      <c r="A28" s="4"/>
      <c r="B28" s="4"/>
      <c r="C28" s="4"/>
      <c r="D28" s="4"/>
      <c r="E28" s="4"/>
      <c r="F28" s="4"/>
      <c r="G28" s="4"/>
      <c r="H28" s="4"/>
      <c r="I28" s="4"/>
      <c r="J28" s="4"/>
      <c r="K28" s="4"/>
      <c r="L28" s="4"/>
      <c r="M28" s="4"/>
      <c r="N28" s="4"/>
      <c r="O28" s="4"/>
      <c r="P28" s="4"/>
      <c r="Q28" s="4"/>
      <c r="R28" s="4"/>
      <c r="S28" s="4"/>
      <c r="T28" s="4"/>
      <c r="U28" s="4"/>
      <c r="V28" s="4"/>
      <c r="W28" s="4"/>
      <c r="X28" s="4"/>
      <c r="Y28" s="4"/>
    </row>
    <row r="29" spans="1:25" ht="15">
      <c r="A29" s="4"/>
      <c r="B29" s="4"/>
      <c r="C29" s="4"/>
      <c r="D29" s="4"/>
      <c r="E29" s="4"/>
      <c r="F29" s="4"/>
      <c r="G29" s="4"/>
      <c r="H29" s="4"/>
      <c r="I29" s="4"/>
      <c r="J29" s="4"/>
      <c r="K29" s="4"/>
      <c r="L29" s="4"/>
      <c r="M29" s="4"/>
      <c r="N29" s="4"/>
      <c r="O29" s="4"/>
      <c r="P29" s="4"/>
      <c r="Q29" s="4"/>
      <c r="R29" s="4"/>
      <c r="S29" s="4"/>
      <c r="T29" s="4"/>
      <c r="U29" s="4"/>
      <c r="V29" s="4"/>
      <c r="W29" s="4"/>
      <c r="X29" s="4"/>
      <c r="Y29" s="4"/>
    </row>
    <row r="30" spans="1:25" ht="15">
      <c r="A30" s="4"/>
      <c r="B30" s="4"/>
      <c r="C30" s="4"/>
      <c r="D30" s="4"/>
      <c r="E30" s="4"/>
      <c r="F30" s="4"/>
      <c r="G30" s="4"/>
      <c r="H30" s="4"/>
      <c r="I30" s="4"/>
      <c r="J30" s="4"/>
      <c r="K30" s="4"/>
      <c r="L30" s="4"/>
      <c r="M30" s="4"/>
      <c r="N30" s="4"/>
      <c r="O30" s="4"/>
      <c r="P30" s="4"/>
      <c r="Q30" s="4"/>
      <c r="R30" s="4"/>
      <c r="S30" s="4"/>
      <c r="T30" s="4"/>
      <c r="U30" s="4"/>
      <c r="V30" s="4"/>
      <c r="W30" s="4"/>
      <c r="X30" s="4"/>
      <c r="Y30" s="4"/>
    </row>
    <row r="31" spans="1:25" ht="15">
      <c r="A31" s="4"/>
      <c r="B31" s="4"/>
      <c r="C31" s="4"/>
      <c r="D31" s="4"/>
      <c r="E31" s="4"/>
      <c r="F31" s="4"/>
      <c r="G31" s="4"/>
      <c r="H31" s="4"/>
      <c r="I31" s="4"/>
      <c r="J31" s="4"/>
      <c r="K31" s="4"/>
      <c r="L31" s="4"/>
      <c r="M31" s="4"/>
      <c r="N31" s="4"/>
      <c r="O31" s="4"/>
      <c r="P31" s="4"/>
      <c r="Q31" s="4"/>
      <c r="R31" s="4"/>
      <c r="S31" s="4"/>
      <c r="T31" s="4"/>
      <c r="U31" s="4"/>
      <c r="V31" s="4"/>
      <c r="W31" s="4"/>
      <c r="X31" s="4"/>
      <c r="Y31" s="4"/>
    </row>
    <row r="32" spans="1:25" ht="15">
      <c r="A32" s="4"/>
      <c r="B32" s="4"/>
      <c r="C32" s="4"/>
      <c r="D32" s="4"/>
      <c r="E32" s="4"/>
      <c r="F32" s="4"/>
      <c r="G32" s="4"/>
      <c r="H32" s="4"/>
      <c r="I32" s="4"/>
      <c r="J32" s="4"/>
      <c r="K32" s="4"/>
      <c r="L32" s="4"/>
      <c r="M32" s="4"/>
      <c r="N32" s="4"/>
      <c r="O32" s="4"/>
      <c r="P32" s="4"/>
      <c r="Q32" s="4"/>
      <c r="R32" s="4"/>
      <c r="S32" s="4"/>
      <c r="T32" s="4"/>
      <c r="U32" s="4"/>
      <c r="V32" s="4"/>
      <c r="W32" s="4"/>
      <c r="X32" s="4"/>
      <c r="Y32" s="4"/>
    </row>
    <row r="33" spans="1:25" ht="15">
      <c r="A33" s="4"/>
      <c r="B33" s="4"/>
      <c r="C33" s="4"/>
      <c r="D33" s="4"/>
      <c r="E33" s="4"/>
      <c r="F33" s="4"/>
      <c r="G33" s="4"/>
      <c r="H33" s="4"/>
      <c r="I33" s="4"/>
      <c r="J33" s="4"/>
      <c r="K33" s="4"/>
      <c r="L33" s="4"/>
      <c r="M33" s="4"/>
      <c r="N33" s="4"/>
      <c r="O33" s="4"/>
      <c r="P33" s="4"/>
      <c r="Q33" s="4"/>
      <c r="R33" s="4"/>
      <c r="S33" s="4"/>
      <c r="T33" s="4"/>
      <c r="U33" s="4"/>
      <c r="V33" s="4"/>
      <c r="W33" s="4"/>
      <c r="X33" s="4"/>
      <c r="Y33" s="4"/>
    </row>
    <row r="34" spans="1:25" ht="15">
      <c r="A34" s="4"/>
      <c r="B34" s="4"/>
      <c r="C34" s="4"/>
      <c r="D34" s="4"/>
      <c r="E34" s="4"/>
      <c r="F34" s="4"/>
      <c r="G34" s="4"/>
      <c r="H34" s="4"/>
      <c r="I34" s="4"/>
      <c r="J34" s="4"/>
      <c r="K34" s="4"/>
      <c r="L34" s="4"/>
      <c r="M34" s="4"/>
      <c r="N34" s="4"/>
      <c r="O34" s="4"/>
      <c r="P34" s="4"/>
      <c r="Q34" s="4"/>
      <c r="R34" s="4"/>
      <c r="S34" s="4"/>
      <c r="T34" s="4"/>
      <c r="U34" s="4"/>
      <c r="V34" s="4"/>
      <c r="W34" s="4"/>
      <c r="X34" s="4"/>
      <c r="Y34" s="4"/>
    </row>
    <row r="35" spans="1:25" ht="15">
      <c r="A35" s="4"/>
      <c r="B35" s="4"/>
      <c r="C35" s="4"/>
      <c r="D35" s="4"/>
      <c r="E35" s="4"/>
      <c r="F35" s="4"/>
      <c r="G35" s="4"/>
      <c r="H35" s="4"/>
      <c r="I35" s="4"/>
      <c r="J35" s="4"/>
      <c r="K35" s="4"/>
      <c r="L35" s="4"/>
      <c r="M35" s="4"/>
      <c r="N35" s="4"/>
      <c r="O35" s="4"/>
      <c r="P35" s="4"/>
      <c r="Q35" s="4"/>
      <c r="R35" s="4"/>
      <c r="S35" s="4"/>
      <c r="T35" s="4"/>
      <c r="U35" s="4"/>
      <c r="V35" s="4"/>
      <c r="W35" s="4"/>
      <c r="X35" s="4"/>
      <c r="Y35" s="4"/>
    </row>
    <row r="36" spans="1:25" ht="15">
      <c r="A36" s="4"/>
      <c r="B36" s="4"/>
      <c r="C36" s="4"/>
      <c r="D36" s="4"/>
      <c r="E36" s="4"/>
      <c r="F36" s="4"/>
      <c r="G36" s="4"/>
      <c r="H36" s="4"/>
      <c r="I36" s="4"/>
      <c r="J36" s="4"/>
      <c r="K36" s="4"/>
      <c r="L36" s="4"/>
      <c r="M36" s="4"/>
      <c r="N36" s="4"/>
      <c r="O36" s="4"/>
      <c r="P36" s="4"/>
      <c r="Q36" s="4"/>
      <c r="R36" s="4"/>
      <c r="S36" s="4"/>
      <c r="T36" s="4"/>
      <c r="U36" s="4"/>
      <c r="V36" s="4"/>
      <c r="W36" s="4"/>
      <c r="X36" s="4"/>
      <c r="Y36" s="4"/>
    </row>
    <row r="37" spans="1:25" ht="15">
      <c r="A37" s="4"/>
      <c r="B37" s="4"/>
      <c r="C37" s="4"/>
      <c r="D37" s="4"/>
      <c r="E37" s="4"/>
      <c r="F37" s="4"/>
      <c r="G37" s="4"/>
      <c r="H37" s="4"/>
      <c r="I37" s="4"/>
      <c r="J37" s="4"/>
      <c r="K37" s="4"/>
      <c r="L37" s="4"/>
      <c r="M37" s="4"/>
      <c r="N37" s="4"/>
      <c r="O37" s="4"/>
      <c r="P37" s="4"/>
      <c r="Q37" s="4"/>
      <c r="R37" s="4"/>
      <c r="S37" s="4"/>
      <c r="T37" s="4"/>
      <c r="U37" s="4"/>
      <c r="V37" s="4"/>
      <c r="W37" s="4"/>
      <c r="X37" s="4"/>
      <c r="Y37" s="4"/>
    </row>
    <row r="38" spans="1:25" ht="15">
      <c r="A38" s="4"/>
      <c r="B38" s="4"/>
      <c r="C38" s="4"/>
      <c r="D38" s="4"/>
      <c r="E38" s="4"/>
      <c r="F38" s="4"/>
      <c r="G38" s="4"/>
      <c r="H38" s="4"/>
      <c r="I38" s="4"/>
      <c r="J38" s="4"/>
      <c r="K38" s="4"/>
      <c r="L38" s="4"/>
      <c r="M38" s="4"/>
      <c r="N38" s="4"/>
      <c r="O38" s="4"/>
      <c r="P38" s="4"/>
      <c r="Q38" s="4"/>
      <c r="R38" s="4"/>
      <c r="S38" s="4"/>
      <c r="T38" s="4"/>
      <c r="U38" s="4"/>
      <c r="V38" s="4"/>
      <c r="W38" s="4"/>
      <c r="X38" s="4"/>
      <c r="Y38" s="4"/>
    </row>
    <row r="39" spans="1:25" ht="15">
      <c r="A39" s="4"/>
      <c r="B39" s="4"/>
      <c r="C39" s="4"/>
      <c r="D39" s="4"/>
      <c r="E39" s="4"/>
      <c r="F39" s="4"/>
      <c r="G39" s="4"/>
      <c r="H39" s="4"/>
      <c r="I39" s="4"/>
      <c r="J39" s="4"/>
      <c r="K39" s="4"/>
      <c r="L39" s="4"/>
      <c r="M39" s="4"/>
      <c r="N39" s="4"/>
      <c r="O39" s="4"/>
      <c r="P39" s="4"/>
      <c r="Q39" s="4"/>
      <c r="R39" s="4"/>
      <c r="S39" s="4"/>
      <c r="T39" s="4"/>
      <c r="U39" s="4"/>
      <c r="V39" s="4"/>
      <c r="W39" s="4"/>
      <c r="X39" s="4"/>
      <c r="Y39" s="4"/>
    </row>
    <row r="40" spans="1:25" ht="15">
      <c r="A40" s="4"/>
      <c r="B40" s="4"/>
      <c r="C40" s="4"/>
      <c r="D40" s="4"/>
      <c r="E40" s="4"/>
      <c r="F40" s="4"/>
      <c r="G40" s="4"/>
      <c r="H40" s="4"/>
      <c r="I40" s="4"/>
      <c r="J40" s="4"/>
      <c r="K40" s="4"/>
      <c r="L40" s="4"/>
      <c r="M40" s="4"/>
      <c r="N40" s="4"/>
      <c r="O40" s="4"/>
      <c r="P40" s="4"/>
      <c r="Q40" s="4"/>
      <c r="R40" s="4"/>
      <c r="S40" s="4"/>
      <c r="T40" s="4"/>
      <c r="U40" s="4"/>
      <c r="V40" s="4"/>
      <c r="W40" s="4"/>
      <c r="X40" s="4"/>
      <c r="Y40" s="4"/>
    </row>
    <row r="41" spans="1:25" ht="15">
      <c r="A41" s="4"/>
      <c r="B41" s="4"/>
      <c r="C41" s="4"/>
      <c r="D41" s="4"/>
      <c r="E41" s="4"/>
      <c r="F41" s="4"/>
      <c r="G41" s="4"/>
      <c r="H41" s="4"/>
      <c r="I41" s="4"/>
      <c r="J41" s="4"/>
      <c r="K41" s="4"/>
      <c r="L41" s="4"/>
      <c r="M41" s="4"/>
      <c r="N41" s="4"/>
      <c r="O41" s="4"/>
      <c r="P41" s="4"/>
      <c r="Q41" s="4"/>
      <c r="R41" s="4"/>
      <c r="S41" s="4"/>
      <c r="T41" s="4"/>
      <c r="U41" s="4"/>
      <c r="V41" s="4"/>
      <c r="W41" s="4"/>
      <c r="X41" s="4"/>
      <c r="Y41" s="4"/>
    </row>
    <row r="42" spans="1:25" ht="15">
      <c r="A42" s="4"/>
      <c r="B42" s="4"/>
      <c r="C42" s="4"/>
      <c r="D42" s="4"/>
      <c r="E42" s="4"/>
      <c r="F42" s="4"/>
      <c r="G42" s="4"/>
      <c r="H42" s="4"/>
      <c r="I42" s="4"/>
      <c r="J42" s="4"/>
      <c r="K42" s="4"/>
      <c r="L42" s="4"/>
      <c r="M42" s="4"/>
      <c r="N42" s="4"/>
      <c r="O42" s="4"/>
      <c r="P42" s="4"/>
      <c r="Q42" s="4"/>
      <c r="R42" s="4"/>
      <c r="S42" s="4"/>
      <c r="T42" s="4"/>
      <c r="U42" s="4"/>
      <c r="V42" s="4"/>
      <c r="W42" s="4"/>
      <c r="X42" s="4"/>
      <c r="Y42" s="4"/>
    </row>
    <row r="43" spans="1:25" ht="15">
      <c r="A43" s="4"/>
      <c r="B43" s="4"/>
      <c r="C43" s="4"/>
      <c r="D43" s="4"/>
      <c r="E43" s="4"/>
      <c r="F43" s="4"/>
      <c r="G43" s="4"/>
      <c r="H43" s="4"/>
      <c r="I43" s="4"/>
      <c r="J43" s="4"/>
      <c r="K43" s="4"/>
      <c r="L43" s="4"/>
      <c r="M43" s="4"/>
      <c r="N43" s="4"/>
      <c r="O43" s="4"/>
      <c r="P43" s="4"/>
      <c r="Q43" s="4"/>
      <c r="R43" s="4"/>
      <c r="S43" s="4"/>
      <c r="T43" s="4"/>
      <c r="U43" s="4"/>
      <c r="V43" s="4"/>
      <c r="W43" s="4"/>
      <c r="X43" s="4"/>
      <c r="Y43" s="4"/>
    </row>
    <row r="44" spans="1:25" ht="15">
      <c r="A44" s="4"/>
      <c r="B44" s="4"/>
      <c r="C44" s="4"/>
      <c r="D44" s="4"/>
      <c r="E44" s="4"/>
      <c r="F44" s="4"/>
      <c r="G44" s="4"/>
      <c r="H44" s="4"/>
      <c r="I44" s="4"/>
      <c r="J44" s="4"/>
      <c r="K44" s="4"/>
      <c r="L44" s="4"/>
      <c r="M44" s="4"/>
      <c r="N44" s="4"/>
      <c r="O44" s="4"/>
      <c r="P44" s="4"/>
      <c r="Q44" s="4"/>
      <c r="R44" s="4"/>
      <c r="S44" s="4"/>
      <c r="T44" s="4"/>
      <c r="U44" s="4"/>
      <c r="V44" s="4"/>
      <c r="W44" s="4"/>
      <c r="X44" s="4"/>
      <c r="Y44" s="4"/>
    </row>
    <row r="45" spans="1:25" ht="15">
      <c r="A45" s="4"/>
      <c r="B45" s="4"/>
      <c r="C45" s="4"/>
      <c r="D45" s="4"/>
      <c r="E45" s="4"/>
      <c r="F45" s="4"/>
      <c r="G45" s="4"/>
      <c r="H45" s="4"/>
      <c r="I45" s="4"/>
      <c r="J45" s="4"/>
      <c r="K45" s="4"/>
      <c r="L45" s="4"/>
      <c r="M45" s="4"/>
      <c r="N45" s="4"/>
      <c r="O45" s="4"/>
      <c r="P45" s="4"/>
      <c r="Q45" s="4"/>
      <c r="R45" s="4"/>
      <c r="S45" s="4"/>
      <c r="T45" s="4"/>
      <c r="U45" s="4"/>
      <c r="V45" s="4"/>
      <c r="W45" s="4"/>
      <c r="X45" s="4"/>
      <c r="Y45" s="4"/>
    </row>
    <row r="46" spans="1:25" ht="15">
      <c r="A46" s="4"/>
      <c r="B46" s="4"/>
      <c r="C46" s="4"/>
      <c r="D46" s="4"/>
      <c r="E46" s="4"/>
      <c r="F46" s="4"/>
      <c r="G46" s="4"/>
      <c r="H46" s="4"/>
      <c r="I46" s="4"/>
      <c r="J46" s="4"/>
      <c r="K46" s="4"/>
      <c r="L46" s="4"/>
      <c r="M46" s="4"/>
      <c r="N46" s="4"/>
      <c r="O46" s="4"/>
      <c r="P46" s="4"/>
      <c r="Q46" s="4"/>
      <c r="R46" s="4"/>
      <c r="S46" s="4"/>
      <c r="T46" s="4"/>
      <c r="U46" s="4"/>
      <c r="V46" s="4"/>
      <c r="W46" s="4"/>
      <c r="X46" s="4"/>
      <c r="Y46" s="4"/>
    </row>
    <row r="47" spans="1:25" ht="15">
      <c r="A47" s="4"/>
      <c r="B47" s="4"/>
      <c r="C47" s="4"/>
      <c r="D47" s="4"/>
      <c r="E47" s="4"/>
      <c r="F47" s="4"/>
      <c r="G47" s="4"/>
      <c r="H47" s="4"/>
      <c r="I47" s="4"/>
      <c r="J47" s="4"/>
      <c r="K47" s="4"/>
      <c r="L47" s="4"/>
      <c r="M47" s="4"/>
      <c r="N47" s="4"/>
      <c r="O47" s="4"/>
      <c r="P47" s="4"/>
      <c r="Q47" s="4"/>
      <c r="R47" s="4"/>
      <c r="S47" s="4"/>
      <c r="T47" s="4"/>
      <c r="U47" s="4"/>
      <c r="V47" s="4"/>
      <c r="W47" s="4"/>
      <c r="X47" s="4"/>
      <c r="Y47" s="4"/>
    </row>
    <row r="48" spans="1:25" ht="15">
      <c r="A48" s="4"/>
      <c r="B48" s="4"/>
      <c r="C48" s="4"/>
      <c r="D48" s="4"/>
      <c r="E48" s="4"/>
      <c r="F48" s="4"/>
      <c r="G48" s="4"/>
      <c r="H48" s="4"/>
      <c r="I48" s="4"/>
      <c r="J48" s="4"/>
      <c r="K48" s="4"/>
      <c r="L48" s="4"/>
      <c r="M48" s="4"/>
      <c r="N48" s="4"/>
      <c r="O48" s="4"/>
      <c r="P48" s="4"/>
      <c r="Q48" s="4"/>
      <c r="R48" s="4"/>
      <c r="S48" s="4"/>
      <c r="T48" s="4"/>
      <c r="U48" s="4"/>
      <c r="V48" s="4"/>
      <c r="W48" s="4"/>
      <c r="X48" s="4"/>
      <c r="Y48" s="4"/>
    </row>
    <row r="49" spans="1:25" ht="15">
      <c r="A49" s="4"/>
      <c r="B49" s="4"/>
      <c r="C49" s="4"/>
      <c r="D49" s="4"/>
      <c r="E49" s="4"/>
      <c r="F49" s="4"/>
      <c r="G49" s="4"/>
      <c r="H49" s="4"/>
      <c r="I49" s="4"/>
      <c r="J49" s="4"/>
      <c r="K49" s="4"/>
      <c r="L49" s="4"/>
      <c r="M49" s="4"/>
      <c r="N49" s="4"/>
      <c r="O49" s="4"/>
      <c r="P49" s="4"/>
      <c r="Q49" s="4"/>
      <c r="R49" s="4"/>
      <c r="S49" s="4"/>
      <c r="T49" s="4"/>
      <c r="U49" s="4"/>
      <c r="V49" s="4"/>
      <c r="W49" s="4"/>
      <c r="X49" s="4"/>
      <c r="Y49" s="4"/>
    </row>
    <row r="50" spans="1:25" ht="15">
      <c r="A50" s="4"/>
      <c r="B50" s="4"/>
      <c r="C50" s="4"/>
      <c r="D50" s="4"/>
      <c r="E50" s="4"/>
      <c r="F50" s="4"/>
      <c r="G50" s="4"/>
      <c r="H50" s="4"/>
      <c r="I50" s="4"/>
      <c r="J50" s="4"/>
      <c r="K50" s="4"/>
      <c r="L50" s="4"/>
      <c r="M50" s="4"/>
      <c r="N50" s="4"/>
      <c r="O50" s="4"/>
      <c r="P50" s="4"/>
      <c r="Q50" s="4"/>
      <c r="R50" s="4"/>
      <c r="S50" s="4"/>
      <c r="T50" s="4"/>
      <c r="U50" s="4"/>
      <c r="V50" s="4"/>
      <c r="W50" s="4"/>
      <c r="X50" s="4"/>
      <c r="Y50" s="4"/>
    </row>
    <row r="51" spans="1:25" ht="15">
      <c r="A51" s="4"/>
      <c r="B51" s="4"/>
      <c r="C51" s="4"/>
      <c r="D51" s="4"/>
      <c r="E51" s="4"/>
      <c r="F51" s="4"/>
      <c r="G51" s="4"/>
      <c r="H51" s="4"/>
      <c r="I51" s="4"/>
      <c r="J51" s="4"/>
      <c r="K51" s="4"/>
      <c r="L51" s="4"/>
      <c r="M51" s="4"/>
      <c r="N51" s="4"/>
      <c r="O51" s="4"/>
      <c r="P51" s="4"/>
      <c r="Q51" s="4"/>
      <c r="R51" s="4"/>
      <c r="S51" s="4"/>
      <c r="T51" s="4"/>
      <c r="U51" s="4"/>
      <c r="V51" s="4"/>
      <c r="W51" s="4"/>
      <c r="X51" s="4"/>
      <c r="Y51" s="4"/>
    </row>
    <row r="52" spans="1:25" ht="15">
      <c r="A52" s="4"/>
      <c r="B52" s="4"/>
      <c r="C52" s="4"/>
      <c r="D52" s="4"/>
      <c r="E52" s="4"/>
      <c r="F52" s="4"/>
      <c r="G52" s="4"/>
      <c r="H52" s="4"/>
      <c r="I52" s="4"/>
      <c r="J52" s="4"/>
      <c r="K52" s="4"/>
      <c r="L52" s="4"/>
      <c r="M52" s="4"/>
      <c r="N52" s="4"/>
      <c r="O52" s="4"/>
      <c r="P52" s="4"/>
      <c r="Q52" s="4"/>
      <c r="R52" s="4"/>
      <c r="S52" s="4"/>
      <c r="T52" s="4"/>
      <c r="U52" s="4"/>
      <c r="V52" s="4"/>
      <c r="W52" s="4"/>
      <c r="X52" s="4"/>
      <c r="Y52" s="4"/>
    </row>
    <row r="53" spans="1:25" ht="15">
      <c r="A53" s="4"/>
      <c r="B53" s="4"/>
      <c r="C53" s="4"/>
      <c r="D53" s="4"/>
      <c r="E53" s="4"/>
      <c r="F53" s="4"/>
      <c r="G53" s="4"/>
      <c r="H53" s="4"/>
      <c r="I53" s="4"/>
      <c r="J53" s="4"/>
      <c r="K53" s="4"/>
      <c r="L53" s="4"/>
      <c r="M53" s="4"/>
      <c r="N53" s="4"/>
      <c r="O53" s="4"/>
      <c r="P53" s="4"/>
      <c r="Q53" s="4"/>
      <c r="R53" s="4"/>
      <c r="S53" s="4"/>
      <c r="T53" s="4"/>
      <c r="U53" s="4"/>
      <c r="V53" s="4"/>
      <c r="W53" s="4"/>
      <c r="X53" s="4"/>
      <c r="Y53" s="4"/>
    </row>
    <row r="54" spans="1:25" ht="15">
      <c r="A54" s="4"/>
      <c r="B54" s="4"/>
      <c r="C54" s="4"/>
      <c r="D54" s="4"/>
      <c r="E54" s="4"/>
      <c r="F54" s="4"/>
      <c r="G54" s="4"/>
      <c r="H54" s="4"/>
      <c r="I54" s="4"/>
      <c r="J54" s="4"/>
      <c r="K54" s="4"/>
      <c r="L54" s="4"/>
      <c r="M54" s="4"/>
      <c r="N54" s="4"/>
      <c r="O54" s="4"/>
      <c r="P54" s="4"/>
      <c r="Q54" s="4"/>
      <c r="R54" s="4"/>
      <c r="S54" s="4"/>
      <c r="T54" s="4"/>
      <c r="U54" s="4"/>
      <c r="V54" s="4"/>
      <c r="W54" s="4"/>
      <c r="X54" s="4"/>
      <c r="Y54" s="4"/>
    </row>
    <row r="55" spans="1:25" ht="15">
      <c r="A55" s="4"/>
      <c r="B55" s="4"/>
      <c r="C55" s="4"/>
      <c r="D55" s="4"/>
      <c r="E55" s="4"/>
      <c r="F55" s="4"/>
      <c r="G55" s="4"/>
      <c r="H55" s="4"/>
      <c r="I55" s="4"/>
      <c r="J55" s="4"/>
      <c r="K55" s="4"/>
      <c r="L55" s="4"/>
      <c r="M55" s="4"/>
      <c r="N55" s="4"/>
      <c r="O55" s="4"/>
      <c r="P55" s="4"/>
      <c r="Q55" s="4"/>
      <c r="R55" s="4"/>
      <c r="S55" s="4"/>
      <c r="T55" s="4"/>
      <c r="U55" s="4"/>
      <c r="V55" s="4"/>
      <c r="W55" s="4"/>
      <c r="X55" s="4"/>
      <c r="Y55" s="4"/>
    </row>
    <row r="56" spans="1:25" ht="15">
      <c r="A56" s="4"/>
      <c r="B56" s="4"/>
      <c r="C56" s="4"/>
      <c r="D56" s="4"/>
      <c r="E56" s="4"/>
      <c r="F56" s="4"/>
      <c r="G56" s="4"/>
      <c r="H56" s="4"/>
      <c r="I56" s="4"/>
      <c r="J56" s="4"/>
      <c r="K56" s="4"/>
      <c r="L56" s="4"/>
      <c r="M56" s="4"/>
      <c r="N56" s="4"/>
      <c r="O56" s="4"/>
      <c r="P56" s="4"/>
      <c r="Q56" s="4"/>
      <c r="R56" s="4"/>
      <c r="S56" s="4"/>
      <c r="T56" s="4"/>
      <c r="U56" s="4"/>
      <c r="V56" s="4"/>
      <c r="W56" s="4"/>
      <c r="X56" s="4"/>
      <c r="Y56" s="4"/>
    </row>
    <row r="57" spans="1:25" ht="15">
      <c r="A57" s="4"/>
      <c r="B57" s="4"/>
      <c r="C57" s="4"/>
      <c r="D57" s="4"/>
      <c r="E57" s="4"/>
      <c r="F57" s="4"/>
      <c r="G57" s="4"/>
      <c r="H57" s="4"/>
      <c r="I57" s="4"/>
      <c r="J57" s="4"/>
      <c r="K57" s="4"/>
      <c r="L57" s="4"/>
      <c r="M57" s="4"/>
      <c r="N57" s="4"/>
      <c r="O57" s="4"/>
      <c r="P57" s="4"/>
      <c r="Q57" s="4"/>
      <c r="R57" s="4"/>
      <c r="S57" s="4"/>
      <c r="T57" s="4"/>
      <c r="U57" s="4"/>
      <c r="V57" s="4"/>
      <c r="W57" s="4"/>
      <c r="X57" s="4"/>
      <c r="Y57" s="4"/>
    </row>
    <row r="58" spans="1:25" ht="15">
      <c r="A58" s="4"/>
      <c r="B58" s="4"/>
      <c r="C58" s="4"/>
      <c r="D58" s="4"/>
      <c r="E58" s="4"/>
      <c r="F58" s="4"/>
      <c r="G58" s="4"/>
      <c r="H58" s="4"/>
      <c r="I58" s="4"/>
      <c r="J58" s="4"/>
      <c r="K58" s="4"/>
      <c r="L58" s="4"/>
      <c r="M58" s="4"/>
      <c r="N58" s="4"/>
      <c r="O58" s="4"/>
      <c r="P58" s="4"/>
      <c r="Q58" s="4"/>
      <c r="R58" s="4"/>
      <c r="S58" s="4"/>
      <c r="T58" s="4"/>
      <c r="U58" s="4"/>
      <c r="V58" s="4"/>
      <c r="W58" s="4"/>
      <c r="X58" s="4"/>
      <c r="Y58" s="4"/>
    </row>
    <row r="59" spans="1:25" ht="15">
      <c r="A59" s="4"/>
      <c r="B59" s="4"/>
      <c r="C59" s="4"/>
      <c r="D59" s="4"/>
      <c r="E59" s="4"/>
      <c r="F59" s="4"/>
      <c r="G59" s="4"/>
      <c r="H59" s="4"/>
      <c r="I59" s="4"/>
      <c r="J59" s="4"/>
      <c r="K59" s="4"/>
      <c r="L59" s="4"/>
      <c r="M59" s="4"/>
      <c r="N59" s="4"/>
      <c r="O59" s="4"/>
      <c r="P59" s="4"/>
      <c r="Q59" s="4"/>
      <c r="R59" s="4"/>
      <c r="S59" s="4"/>
      <c r="T59" s="4"/>
      <c r="U59" s="4"/>
      <c r="V59" s="4"/>
      <c r="W59" s="4"/>
      <c r="X59" s="4"/>
      <c r="Y59" s="4"/>
    </row>
    <row r="60" spans="1:25" ht="15">
      <c r="A60" s="4"/>
      <c r="B60" s="4"/>
      <c r="C60" s="4"/>
      <c r="D60" s="4"/>
      <c r="E60" s="4"/>
      <c r="F60" s="4"/>
      <c r="G60" s="4"/>
      <c r="H60" s="4"/>
      <c r="I60" s="4"/>
      <c r="J60" s="4"/>
      <c r="K60" s="4"/>
      <c r="L60" s="4"/>
      <c r="M60" s="4"/>
      <c r="N60" s="4"/>
      <c r="O60" s="4"/>
      <c r="P60" s="4"/>
      <c r="Q60" s="4"/>
      <c r="R60" s="4"/>
      <c r="S60" s="4"/>
      <c r="T60" s="4"/>
      <c r="U60" s="4"/>
      <c r="V60" s="4"/>
      <c r="W60" s="4"/>
      <c r="X60" s="4"/>
      <c r="Y60" s="4"/>
    </row>
    <row r="61" spans="1:25" ht="15">
      <c r="A61" s="4"/>
      <c r="B61" s="4"/>
      <c r="C61" s="4"/>
      <c r="D61" s="4"/>
      <c r="E61" s="4"/>
      <c r="F61" s="4"/>
      <c r="G61" s="4"/>
      <c r="H61" s="4"/>
      <c r="I61" s="4"/>
      <c r="J61" s="4"/>
      <c r="K61" s="4"/>
      <c r="L61" s="4"/>
      <c r="M61" s="4"/>
      <c r="N61" s="4"/>
      <c r="O61" s="4"/>
      <c r="P61" s="4"/>
      <c r="Q61" s="4"/>
      <c r="R61" s="4"/>
      <c r="S61" s="4"/>
      <c r="T61" s="4"/>
      <c r="U61" s="4"/>
      <c r="V61" s="4"/>
      <c r="W61" s="4"/>
      <c r="X61" s="4"/>
      <c r="Y61" s="4"/>
    </row>
    <row r="62" spans="1:25" ht="15">
      <c r="A62" s="4"/>
      <c r="B62" s="4"/>
      <c r="C62" s="4"/>
      <c r="D62" s="4"/>
      <c r="E62" s="4"/>
      <c r="F62" s="4"/>
      <c r="G62" s="4"/>
      <c r="H62" s="4"/>
      <c r="I62" s="4"/>
      <c r="J62" s="4"/>
      <c r="K62" s="4"/>
      <c r="L62" s="4"/>
      <c r="M62" s="4"/>
      <c r="N62" s="4"/>
      <c r="O62" s="4"/>
      <c r="P62" s="4"/>
      <c r="Q62" s="4"/>
      <c r="R62" s="4"/>
      <c r="S62" s="4"/>
      <c r="T62" s="4"/>
      <c r="U62" s="4"/>
      <c r="V62" s="4"/>
      <c r="W62" s="4"/>
      <c r="X62" s="4"/>
      <c r="Y62" s="4"/>
    </row>
    <row r="63" spans="1:25" ht="15">
      <c r="A63" s="4"/>
      <c r="B63" s="4"/>
      <c r="C63" s="4"/>
      <c r="D63" s="4"/>
      <c r="E63" s="4"/>
      <c r="F63" s="4"/>
      <c r="G63" s="4"/>
      <c r="H63" s="106" t="s">
        <v>83</v>
      </c>
      <c r="I63" s="4"/>
      <c r="J63" s="4"/>
      <c r="K63" s="4"/>
      <c r="L63" s="4"/>
      <c r="M63" s="4"/>
      <c r="N63" s="4"/>
      <c r="O63" s="4"/>
      <c r="P63" s="4"/>
      <c r="Q63" s="4"/>
      <c r="R63" s="4"/>
      <c r="S63" s="4"/>
      <c r="T63" s="4"/>
      <c r="U63" s="4"/>
      <c r="V63" s="4"/>
      <c r="W63" s="4"/>
      <c r="X63" s="4"/>
      <c r="Y63" s="4"/>
    </row>
    <row r="64" spans="1:34" ht="15">
      <c r="A64" s="4"/>
      <c r="B64" s="4"/>
      <c r="C64" s="4"/>
      <c r="D64" s="4"/>
      <c r="E64" s="4"/>
      <c r="F64" s="4"/>
      <c r="G64" s="4"/>
      <c r="H64" s="4"/>
      <c r="I64" s="4"/>
      <c r="J64" s="4"/>
      <c r="K64" s="4"/>
      <c r="L64" s="4"/>
      <c r="M64" s="4"/>
      <c r="N64" s="4"/>
      <c r="O64" s="4"/>
      <c r="P64" s="4"/>
      <c r="Q64" s="4"/>
      <c r="R64" s="4"/>
      <c r="S64" s="4"/>
      <c r="T64" s="4"/>
      <c r="U64" s="4"/>
      <c r="V64" s="4"/>
      <c r="W64" s="4"/>
      <c r="X64" s="4"/>
      <c r="Y64" s="4"/>
      <c r="AG64" s="261"/>
      <c r="AH64" s="261"/>
    </row>
    <row r="65" spans="1:25" ht="15">
      <c r="A65" s="4"/>
      <c r="B65" s="4"/>
      <c r="C65" s="4"/>
      <c r="D65" s="4"/>
      <c r="E65" s="4"/>
      <c r="F65" s="4"/>
      <c r="G65" s="4"/>
      <c r="H65" s="4"/>
      <c r="I65" s="4"/>
      <c r="J65" s="4"/>
      <c r="K65" s="4"/>
      <c r="L65" s="4"/>
      <c r="M65" s="4"/>
      <c r="N65" s="4"/>
      <c r="O65" s="4"/>
      <c r="P65" s="4"/>
      <c r="Q65" s="4"/>
      <c r="R65" s="4"/>
      <c r="S65" s="4"/>
      <c r="T65" s="4"/>
      <c r="U65" s="4"/>
      <c r="V65" s="4"/>
      <c r="W65" s="4"/>
      <c r="X65" s="4"/>
      <c r="Y65" s="4"/>
    </row>
    <row r="66" spans="1:25" ht="15">
      <c r="A66" s="4"/>
      <c r="B66" s="4"/>
      <c r="C66" s="4"/>
      <c r="D66" s="4"/>
      <c r="E66" s="4"/>
      <c r="F66" s="4"/>
      <c r="G66" s="4"/>
      <c r="H66" s="4"/>
      <c r="I66" s="4"/>
      <c r="J66" s="4"/>
      <c r="K66" s="4"/>
      <c r="L66" s="4"/>
      <c r="M66" s="4"/>
      <c r="N66" s="4"/>
      <c r="O66" s="4"/>
      <c r="P66" s="4"/>
      <c r="Q66" s="4"/>
      <c r="R66" s="4"/>
      <c r="S66" s="4"/>
      <c r="T66" s="4"/>
      <c r="U66" s="4"/>
      <c r="V66" s="4"/>
      <c r="W66" s="4"/>
      <c r="X66" s="4"/>
      <c r="Y66" s="4"/>
    </row>
    <row r="67" spans="1:25" ht="15">
      <c r="A67" s="4"/>
      <c r="B67" s="4"/>
      <c r="C67" s="4"/>
      <c r="D67" s="4"/>
      <c r="E67" s="4"/>
      <c r="F67" s="4"/>
      <c r="G67" s="4"/>
      <c r="H67" s="4"/>
      <c r="I67" s="4"/>
      <c r="J67" s="4"/>
      <c r="K67" s="4"/>
      <c r="L67" s="4"/>
      <c r="M67" s="4"/>
      <c r="N67" s="4"/>
      <c r="O67" s="4"/>
      <c r="P67" s="4"/>
      <c r="Q67" s="4"/>
      <c r="R67" s="4"/>
      <c r="S67" s="4"/>
      <c r="T67" s="4"/>
      <c r="U67" s="4"/>
      <c r="V67" s="4"/>
      <c r="W67" s="4"/>
      <c r="X67" s="4"/>
      <c r="Y67" s="4"/>
    </row>
    <row r="68" spans="1:25" ht="15">
      <c r="A68" s="4"/>
      <c r="B68" s="4"/>
      <c r="C68" s="4"/>
      <c r="D68" s="4"/>
      <c r="E68" s="4"/>
      <c r="F68" s="4"/>
      <c r="G68" s="4"/>
      <c r="H68" s="4"/>
      <c r="I68" s="4"/>
      <c r="J68" s="4"/>
      <c r="K68" s="4"/>
      <c r="L68" s="4"/>
      <c r="M68" s="4"/>
      <c r="N68" s="4"/>
      <c r="O68" s="4"/>
      <c r="P68" s="4"/>
      <c r="Q68" s="4"/>
      <c r="R68" s="4"/>
      <c r="S68" s="4"/>
      <c r="T68" s="4"/>
      <c r="U68" s="4"/>
      <c r="V68" s="4"/>
      <c r="W68" s="4"/>
      <c r="X68" s="4"/>
      <c r="Y68" s="4"/>
    </row>
    <row r="69" spans="1:25" ht="15">
      <c r="A69" s="4"/>
      <c r="B69" s="4"/>
      <c r="C69" s="4"/>
      <c r="D69" s="4"/>
      <c r="E69" s="4"/>
      <c r="F69" s="4"/>
      <c r="G69" s="4"/>
      <c r="H69" s="4"/>
      <c r="I69" s="4"/>
      <c r="J69" s="4"/>
      <c r="K69" s="4"/>
      <c r="L69" s="4"/>
      <c r="M69" s="4"/>
      <c r="N69" s="4"/>
      <c r="O69" s="4"/>
      <c r="P69" s="4"/>
      <c r="Q69" s="4"/>
      <c r="R69" s="4"/>
      <c r="S69" s="4"/>
      <c r="T69" s="4"/>
      <c r="U69" s="4"/>
      <c r="V69" s="4"/>
      <c r="W69" s="4"/>
      <c r="X69" s="4"/>
      <c r="Y69" s="4"/>
    </row>
    <row r="70" spans="1:25" ht="15">
      <c r="A70" s="4"/>
      <c r="B70" s="4"/>
      <c r="C70" s="4"/>
      <c r="D70" s="4"/>
      <c r="E70" s="4"/>
      <c r="F70" s="4"/>
      <c r="G70" s="4"/>
      <c r="H70" s="4"/>
      <c r="I70" s="4"/>
      <c r="J70" s="4"/>
      <c r="K70" s="4"/>
      <c r="L70" s="4"/>
      <c r="M70" s="4"/>
      <c r="N70" s="4"/>
      <c r="O70" s="4"/>
      <c r="P70" s="4"/>
      <c r="Q70" s="4"/>
      <c r="R70" s="4"/>
      <c r="S70" s="4"/>
      <c r="T70" s="4"/>
      <c r="U70" s="4"/>
      <c r="V70" s="4"/>
      <c r="W70" s="4"/>
      <c r="X70" s="4"/>
      <c r="Y70" s="4"/>
    </row>
    <row r="71" spans="1:25" ht="15">
      <c r="A71" s="4"/>
      <c r="B71" s="4"/>
      <c r="C71" s="4"/>
      <c r="D71" s="4"/>
      <c r="E71" s="4"/>
      <c r="F71" s="4"/>
      <c r="G71" s="4"/>
      <c r="H71" s="4"/>
      <c r="I71" s="4"/>
      <c r="J71" s="4"/>
      <c r="K71" s="4"/>
      <c r="L71" s="4"/>
      <c r="M71" s="4"/>
      <c r="N71" s="4"/>
      <c r="O71" s="4"/>
      <c r="P71" s="4"/>
      <c r="Q71" s="4"/>
      <c r="R71" s="4"/>
      <c r="S71" s="4"/>
      <c r="T71" s="4"/>
      <c r="U71" s="4"/>
      <c r="V71" s="4"/>
      <c r="W71" s="4"/>
      <c r="X71" s="4"/>
      <c r="Y71" s="4"/>
    </row>
    <row r="72" spans="1:25" ht="15">
      <c r="A72" s="4"/>
      <c r="B72" s="4"/>
      <c r="C72" s="4"/>
      <c r="D72" s="4"/>
      <c r="E72" s="4"/>
      <c r="F72" s="4"/>
      <c r="G72" s="4"/>
      <c r="H72" s="4"/>
      <c r="I72" s="4"/>
      <c r="J72" s="4"/>
      <c r="K72" s="4"/>
      <c r="L72" s="4"/>
      <c r="M72" s="4"/>
      <c r="N72" s="4"/>
      <c r="O72" s="4"/>
      <c r="P72" s="4"/>
      <c r="Q72" s="4"/>
      <c r="R72" s="4"/>
      <c r="S72" s="4"/>
      <c r="T72" s="4"/>
      <c r="U72" s="4"/>
      <c r="V72" s="4"/>
      <c r="W72" s="4"/>
      <c r="X72" s="4"/>
      <c r="Y72" s="4"/>
    </row>
    <row r="73" spans="1:25" ht="15">
      <c r="A73" s="4"/>
      <c r="B73" s="4"/>
      <c r="C73" s="4"/>
      <c r="D73" s="4"/>
      <c r="E73" s="4"/>
      <c r="F73" s="4"/>
      <c r="G73" s="4"/>
      <c r="H73" s="4"/>
      <c r="I73" s="4"/>
      <c r="J73" s="4"/>
      <c r="K73" s="4"/>
      <c r="L73" s="4"/>
      <c r="M73" s="4"/>
      <c r="N73" s="4"/>
      <c r="O73" s="4"/>
      <c r="P73" s="4"/>
      <c r="Q73" s="4"/>
      <c r="R73" s="4"/>
      <c r="S73" s="4"/>
      <c r="T73" s="4"/>
      <c r="U73" s="4"/>
      <c r="V73" s="4"/>
      <c r="W73" s="4"/>
      <c r="X73" s="4"/>
      <c r="Y73" s="4"/>
    </row>
    <row r="74" spans="1:25" ht="15">
      <c r="A74" s="4"/>
      <c r="B74" s="4"/>
      <c r="C74" s="4"/>
      <c r="D74" s="4"/>
      <c r="E74" s="4"/>
      <c r="F74" s="4"/>
      <c r="G74" s="4"/>
      <c r="H74" s="4"/>
      <c r="I74" s="4"/>
      <c r="J74" s="4"/>
      <c r="K74" s="4"/>
      <c r="L74" s="4"/>
      <c r="M74" s="4"/>
      <c r="N74" s="4"/>
      <c r="O74" s="4"/>
      <c r="P74" s="4"/>
      <c r="Q74" s="4"/>
      <c r="R74" s="4"/>
      <c r="S74" s="4"/>
      <c r="T74" s="4"/>
      <c r="U74" s="4"/>
      <c r="V74" s="4"/>
      <c r="W74" s="4"/>
      <c r="X74" s="4"/>
      <c r="Y74" s="4"/>
    </row>
    <row r="75" spans="1:25" ht="15">
      <c r="A75" s="4"/>
      <c r="B75" s="4"/>
      <c r="C75" s="4"/>
      <c r="D75" s="4"/>
      <c r="E75" s="4"/>
      <c r="F75" s="4"/>
      <c r="G75" s="4"/>
      <c r="H75" s="4"/>
      <c r="I75" s="4"/>
      <c r="J75" s="4"/>
      <c r="K75" s="4"/>
      <c r="L75" s="4"/>
      <c r="M75" s="4"/>
      <c r="N75" s="4"/>
      <c r="O75" s="4"/>
      <c r="P75" s="4"/>
      <c r="Q75" s="4"/>
      <c r="R75" s="4"/>
      <c r="S75" s="4"/>
      <c r="T75" s="4"/>
      <c r="U75" s="4"/>
      <c r="V75" s="4"/>
      <c r="W75" s="4"/>
      <c r="X75" s="4"/>
      <c r="Y75" s="4"/>
    </row>
    <row r="76" spans="1:25" ht="15">
      <c r="A76" s="4"/>
      <c r="B76" s="4"/>
      <c r="C76" s="4"/>
      <c r="D76" s="4"/>
      <c r="E76" s="4"/>
      <c r="F76" s="4"/>
      <c r="G76" s="4"/>
      <c r="H76" s="4"/>
      <c r="I76" s="4"/>
      <c r="J76" s="4"/>
      <c r="K76" s="4"/>
      <c r="L76" s="4"/>
      <c r="M76" s="4"/>
      <c r="N76" s="4"/>
      <c r="O76" s="4"/>
      <c r="P76" s="4"/>
      <c r="Q76" s="4"/>
      <c r="R76" s="4"/>
      <c r="S76" s="4"/>
      <c r="T76" s="4"/>
      <c r="U76" s="4"/>
      <c r="V76" s="4"/>
      <c r="W76" s="4"/>
      <c r="X76" s="4"/>
      <c r="Y76" s="4"/>
    </row>
    <row r="77" spans="1:25" ht="15">
      <c r="A77" s="4"/>
      <c r="B77" s="4"/>
      <c r="C77" s="4"/>
      <c r="D77" s="4"/>
      <c r="E77" s="4"/>
      <c r="F77" s="4"/>
      <c r="G77" s="4"/>
      <c r="H77" s="4"/>
      <c r="I77" s="4"/>
      <c r="J77" s="4"/>
      <c r="K77" s="4"/>
      <c r="L77" s="4"/>
      <c r="M77" s="4"/>
      <c r="N77" s="4"/>
      <c r="O77" s="4"/>
      <c r="P77" s="4"/>
      <c r="Q77" s="4"/>
      <c r="R77" s="4"/>
      <c r="S77" s="4"/>
      <c r="T77" s="4"/>
      <c r="U77" s="4"/>
      <c r="V77" s="4"/>
      <c r="W77" s="4"/>
      <c r="X77" s="4"/>
      <c r="Y77" s="4"/>
    </row>
    <row r="78" spans="1:25" ht="15">
      <c r="A78" s="4"/>
      <c r="B78" s="4"/>
      <c r="C78" s="4"/>
      <c r="D78" s="4"/>
      <c r="E78" s="4"/>
      <c r="F78" s="4"/>
      <c r="G78" s="4"/>
      <c r="H78" s="4"/>
      <c r="I78" s="4"/>
      <c r="J78" s="4"/>
      <c r="K78" s="4"/>
      <c r="L78" s="4"/>
      <c r="M78" s="4"/>
      <c r="N78" s="4"/>
      <c r="O78" s="4"/>
      <c r="P78" s="4"/>
      <c r="Q78" s="4"/>
      <c r="R78" s="4"/>
      <c r="S78" s="4"/>
      <c r="T78" s="4"/>
      <c r="U78" s="4"/>
      <c r="V78" s="4"/>
      <c r="W78" s="4"/>
      <c r="X78" s="4"/>
      <c r="Y78" s="4"/>
    </row>
    <row r="79" spans="1:25" ht="15">
      <c r="A79" s="4"/>
      <c r="B79" s="4"/>
      <c r="C79" s="4"/>
      <c r="D79" s="4"/>
      <c r="E79" s="4"/>
      <c r="F79" s="4"/>
      <c r="G79" s="4"/>
      <c r="H79" s="4"/>
      <c r="I79" s="4"/>
      <c r="J79" s="4"/>
      <c r="K79" s="4"/>
      <c r="L79" s="4"/>
      <c r="M79" s="4"/>
      <c r="N79" s="4"/>
      <c r="O79" s="4"/>
      <c r="P79" s="4"/>
      <c r="Q79" s="4"/>
      <c r="R79" s="4"/>
      <c r="S79" s="4"/>
      <c r="T79" s="4"/>
      <c r="U79" s="4"/>
      <c r="V79" s="4"/>
      <c r="W79" s="4"/>
      <c r="X79" s="4"/>
      <c r="Y79" s="4"/>
    </row>
    <row r="80" spans="1:25" ht="15">
      <c r="A80" s="4"/>
      <c r="B80" s="4"/>
      <c r="C80" s="4"/>
      <c r="D80" s="4"/>
      <c r="E80" s="4"/>
      <c r="F80" s="4"/>
      <c r="G80" s="4"/>
      <c r="H80" s="4"/>
      <c r="I80" s="4"/>
      <c r="J80" s="4"/>
      <c r="K80" s="4"/>
      <c r="L80" s="4"/>
      <c r="M80" s="4"/>
      <c r="N80" s="4"/>
      <c r="O80" s="4"/>
      <c r="P80" s="4"/>
      <c r="Q80" s="4"/>
      <c r="R80" s="4"/>
      <c r="S80" s="4"/>
      <c r="T80" s="4"/>
      <c r="U80" s="4"/>
      <c r="V80" s="4"/>
      <c r="W80" s="4"/>
      <c r="X80" s="4"/>
      <c r="Y80" s="4"/>
    </row>
    <row r="81" spans="1:25" ht="15">
      <c r="A81" s="4"/>
      <c r="B81" s="4"/>
      <c r="C81" s="4"/>
      <c r="D81" s="4"/>
      <c r="E81" s="4"/>
      <c r="F81" s="4"/>
      <c r="G81" s="4"/>
      <c r="H81" s="4"/>
      <c r="I81" s="4"/>
      <c r="J81" s="4"/>
      <c r="K81" s="4"/>
      <c r="L81" s="4"/>
      <c r="M81" s="4"/>
      <c r="N81" s="4"/>
      <c r="O81" s="4"/>
      <c r="P81" s="4"/>
      <c r="Q81" s="4"/>
      <c r="R81" s="4"/>
      <c r="S81" s="4"/>
      <c r="T81" s="4"/>
      <c r="U81" s="4"/>
      <c r="V81" s="4"/>
      <c r="W81" s="4"/>
      <c r="X81" s="4"/>
      <c r="Y81" s="4"/>
    </row>
    <row r="82" spans="1:25" ht="15">
      <c r="A82" s="4"/>
      <c r="B82" s="4"/>
      <c r="C82" s="4"/>
      <c r="D82" s="4"/>
      <c r="E82" s="4"/>
      <c r="F82" s="4"/>
      <c r="G82" s="4"/>
      <c r="H82" s="4"/>
      <c r="I82" s="4"/>
      <c r="J82" s="4"/>
      <c r="K82" s="4"/>
      <c r="L82" s="4"/>
      <c r="M82" s="4"/>
      <c r="N82" s="4"/>
      <c r="O82" s="4"/>
      <c r="P82" s="4"/>
      <c r="Q82" s="4"/>
      <c r="R82" s="4"/>
      <c r="S82" s="4"/>
      <c r="T82" s="4"/>
      <c r="U82" s="4"/>
      <c r="V82" s="4"/>
      <c r="W82" s="4"/>
      <c r="X82" s="4"/>
      <c r="Y82" s="4"/>
    </row>
    <row r="83" spans="1:25" ht="15">
      <c r="A83" s="4"/>
      <c r="B83" s="4"/>
      <c r="C83" s="4"/>
      <c r="D83" s="4"/>
      <c r="E83" s="4"/>
      <c r="F83" s="4"/>
      <c r="G83" s="4"/>
      <c r="H83" s="4"/>
      <c r="I83" s="4"/>
      <c r="J83" s="4"/>
      <c r="K83" s="4"/>
      <c r="L83" s="4"/>
      <c r="M83" s="4"/>
      <c r="N83" s="4"/>
      <c r="O83" s="4"/>
      <c r="P83" s="4"/>
      <c r="Q83" s="4"/>
      <c r="R83" s="4"/>
      <c r="S83" s="4"/>
      <c r="T83" s="4"/>
      <c r="U83" s="4"/>
      <c r="V83" s="4"/>
      <c r="W83" s="4"/>
      <c r="X83" s="4"/>
      <c r="Y83" s="4"/>
    </row>
    <row r="84" spans="1:25" ht="15">
      <c r="A84" s="4"/>
      <c r="B84" s="4"/>
      <c r="C84" s="4"/>
      <c r="D84" s="4"/>
      <c r="E84" s="4"/>
      <c r="F84" s="4"/>
      <c r="G84" s="4"/>
      <c r="H84" s="4"/>
      <c r="I84" s="4"/>
      <c r="J84" s="4"/>
      <c r="K84" s="4"/>
      <c r="L84" s="4"/>
      <c r="M84" s="4"/>
      <c r="N84" s="4"/>
      <c r="O84" s="4"/>
      <c r="P84" s="4"/>
      <c r="Q84" s="4"/>
      <c r="R84" s="4"/>
      <c r="S84" s="4"/>
      <c r="T84" s="4"/>
      <c r="U84" s="4"/>
      <c r="V84" s="4"/>
      <c r="W84" s="4"/>
      <c r="X84" s="4"/>
      <c r="Y84" s="4"/>
    </row>
    <row r="85" spans="1:25" ht="15">
      <c r="A85" s="4"/>
      <c r="B85" s="4"/>
      <c r="C85" s="4"/>
      <c r="D85" s="4"/>
      <c r="E85" s="4"/>
      <c r="F85" s="4"/>
      <c r="G85" s="4"/>
      <c r="H85" s="4"/>
      <c r="I85" s="4"/>
      <c r="J85" s="4"/>
      <c r="K85" s="4"/>
      <c r="L85" s="4"/>
      <c r="M85" s="4"/>
      <c r="N85" s="4"/>
      <c r="O85" s="4"/>
      <c r="P85" s="4"/>
      <c r="Q85" s="4"/>
      <c r="R85" s="4"/>
      <c r="S85" s="4"/>
      <c r="T85" s="4"/>
      <c r="U85" s="4"/>
      <c r="V85" s="4"/>
      <c r="W85" s="4"/>
      <c r="X85" s="4"/>
      <c r="Y85" s="4"/>
    </row>
    <row r="86" spans="1:25" ht="15">
      <c r="A86" s="4"/>
      <c r="B86" s="4"/>
      <c r="C86" s="4"/>
      <c r="D86" s="4"/>
      <c r="E86" s="4"/>
      <c r="F86" s="4"/>
      <c r="G86" s="4"/>
      <c r="H86" s="4"/>
      <c r="I86" s="4"/>
      <c r="J86" s="4"/>
      <c r="K86" s="4"/>
      <c r="L86" s="4"/>
      <c r="M86" s="4"/>
      <c r="N86" s="4"/>
      <c r="O86" s="4"/>
      <c r="P86" s="4"/>
      <c r="Q86" s="4"/>
      <c r="R86" s="4"/>
      <c r="S86" s="4"/>
      <c r="T86" s="4"/>
      <c r="U86" s="4"/>
      <c r="V86" s="4"/>
      <c r="W86" s="4"/>
      <c r="X86" s="4"/>
      <c r="Y86" s="4"/>
    </row>
    <row r="87" spans="1:25" ht="15">
      <c r="A87" s="4"/>
      <c r="B87" s="4"/>
      <c r="C87" s="4"/>
      <c r="D87" s="4"/>
      <c r="E87" s="4"/>
      <c r="F87" s="4"/>
      <c r="G87" s="4"/>
      <c r="H87" s="4"/>
      <c r="I87" s="4"/>
      <c r="J87" s="4"/>
      <c r="K87" s="4"/>
      <c r="L87" s="4"/>
      <c r="M87" s="4"/>
      <c r="N87" s="4"/>
      <c r="O87" s="4"/>
      <c r="P87" s="4"/>
      <c r="Q87" s="4"/>
      <c r="R87" s="4"/>
      <c r="S87" s="4"/>
      <c r="T87" s="4"/>
      <c r="U87" s="4"/>
      <c r="V87" s="4"/>
      <c r="W87" s="4"/>
      <c r="X87" s="4"/>
      <c r="Y87" s="4"/>
    </row>
    <row r="88" spans="1:25" ht="15">
      <c r="A88" s="4"/>
      <c r="B88" s="4"/>
      <c r="C88" s="4"/>
      <c r="D88" s="4"/>
      <c r="E88" s="4"/>
      <c r="F88" s="4"/>
      <c r="G88" s="4"/>
      <c r="H88" s="4"/>
      <c r="I88" s="4"/>
      <c r="J88" s="4"/>
      <c r="K88" s="4"/>
      <c r="L88" s="4"/>
      <c r="M88" s="4"/>
      <c r="N88" s="4"/>
      <c r="O88" s="4"/>
      <c r="P88" s="4"/>
      <c r="Q88" s="4"/>
      <c r="R88" s="4"/>
      <c r="S88" s="4"/>
      <c r="T88" s="4"/>
      <c r="U88" s="4"/>
      <c r="V88" s="4"/>
      <c r="W88" s="4"/>
      <c r="X88" s="4"/>
      <c r="Y88" s="4"/>
    </row>
    <row r="89" spans="1:25" ht="15">
      <c r="A89" s="4"/>
      <c r="B89" s="4"/>
      <c r="C89" s="4"/>
      <c r="D89" s="4"/>
      <c r="E89" s="4"/>
      <c r="F89" s="4"/>
      <c r="G89" s="4"/>
      <c r="H89" s="4"/>
      <c r="I89" s="4"/>
      <c r="J89" s="4"/>
      <c r="K89" s="4"/>
      <c r="L89" s="4"/>
      <c r="M89" s="4"/>
      <c r="N89" s="4"/>
      <c r="O89" s="4"/>
      <c r="P89" s="4"/>
      <c r="Q89" s="4"/>
      <c r="R89" s="4"/>
      <c r="S89" s="4"/>
      <c r="T89" s="4"/>
      <c r="U89" s="4"/>
      <c r="V89" s="4"/>
      <c r="W89" s="4"/>
      <c r="X89" s="4"/>
      <c r="Y89" s="4"/>
    </row>
    <row r="90" spans="1:25" ht="15">
      <c r="A90" s="4"/>
      <c r="B90" s="4"/>
      <c r="C90" s="4"/>
      <c r="D90" s="4"/>
      <c r="E90" s="4"/>
      <c r="F90" s="4"/>
      <c r="G90" s="4"/>
      <c r="H90" s="4"/>
      <c r="I90" s="4"/>
      <c r="J90" s="4"/>
      <c r="K90" s="4"/>
      <c r="L90" s="4"/>
      <c r="M90" s="4"/>
      <c r="N90" s="4"/>
      <c r="O90" s="4"/>
      <c r="P90" s="4"/>
      <c r="Q90" s="4"/>
      <c r="R90" s="4"/>
      <c r="S90" s="4"/>
      <c r="T90" s="4"/>
      <c r="U90" s="4"/>
      <c r="V90" s="4"/>
      <c r="W90" s="4"/>
      <c r="X90" s="4"/>
      <c r="Y90" s="4"/>
    </row>
    <row r="91" spans="1:25" ht="15">
      <c r="A91" s="4"/>
      <c r="B91" s="4"/>
      <c r="C91" s="4"/>
      <c r="D91" s="4"/>
      <c r="E91" s="4"/>
      <c r="F91" s="4"/>
      <c r="G91" s="4"/>
      <c r="H91" s="4"/>
      <c r="I91" s="4"/>
      <c r="J91" s="4"/>
      <c r="K91" s="4"/>
      <c r="L91" s="4"/>
      <c r="M91" s="4"/>
      <c r="N91" s="4"/>
      <c r="O91" s="4"/>
      <c r="P91" s="4"/>
      <c r="Q91" s="4"/>
      <c r="R91" s="4"/>
      <c r="S91" s="4"/>
      <c r="T91" s="4"/>
      <c r="U91" s="4"/>
      <c r="V91" s="4"/>
      <c r="W91" s="4"/>
      <c r="X91" s="4"/>
      <c r="Y91" s="4"/>
    </row>
    <row r="92" spans="1:25" ht="15">
      <c r="A92" s="4"/>
      <c r="B92" s="4"/>
      <c r="C92" s="4"/>
      <c r="D92" s="4"/>
      <c r="E92" s="4"/>
      <c r="F92" s="4"/>
      <c r="G92" s="4"/>
      <c r="H92" s="4"/>
      <c r="I92" s="4"/>
      <c r="J92" s="4"/>
      <c r="K92" s="4"/>
      <c r="L92" s="4"/>
      <c r="M92" s="4"/>
      <c r="N92" s="4"/>
      <c r="O92" s="4"/>
      <c r="P92" s="4"/>
      <c r="Q92" s="4"/>
      <c r="R92" s="4"/>
      <c r="S92" s="4"/>
      <c r="T92" s="4"/>
      <c r="U92" s="4"/>
      <c r="V92" s="4"/>
      <c r="W92" s="4"/>
      <c r="X92" s="4"/>
      <c r="Y92" s="4"/>
    </row>
    <row r="93" spans="1:25" ht="15">
      <c r="A93" s="4"/>
      <c r="B93" s="4"/>
      <c r="C93" s="4"/>
      <c r="D93" s="4"/>
      <c r="E93" s="4"/>
      <c r="F93" s="4"/>
      <c r="G93" s="4"/>
      <c r="H93" s="4"/>
      <c r="I93" s="4"/>
      <c r="J93" s="4"/>
      <c r="K93" s="4"/>
      <c r="L93" s="4"/>
      <c r="M93" s="4"/>
      <c r="N93" s="4"/>
      <c r="O93" s="4"/>
      <c r="P93" s="4"/>
      <c r="Q93" s="4"/>
      <c r="R93" s="4"/>
      <c r="S93" s="4"/>
      <c r="T93" s="4"/>
      <c r="U93" s="4"/>
      <c r="V93" s="4"/>
      <c r="W93" s="4"/>
      <c r="X93" s="4"/>
      <c r="Y93" s="4"/>
    </row>
    <row r="94" spans="1:25" ht="15">
      <c r="A94" s="4"/>
      <c r="B94" s="4"/>
      <c r="C94" s="4"/>
      <c r="D94" s="4"/>
      <c r="E94" s="4"/>
      <c r="F94" s="4"/>
      <c r="G94" s="4"/>
      <c r="H94" s="4"/>
      <c r="I94" s="4"/>
      <c r="J94" s="4"/>
      <c r="K94" s="4"/>
      <c r="L94" s="4"/>
      <c r="M94" s="4"/>
      <c r="N94" s="4"/>
      <c r="O94" s="4"/>
      <c r="P94" s="4"/>
      <c r="Q94" s="4"/>
      <c r="R94" s="4"/>
      <c r="S94" s="4"/>
      <c r="T94" s="4"/>
      <c r="U94" s="4"/>
      <c r="V94" s="4"/>
      <c r="W94" s="4"/>
      <c r="X94" s="4"/>
      <c r="Y94" s="4"/>
    </row>
    <row r="95" spans="1:25" ht="15">
      <c r="A95" s="4"/>
      <c r="B95" s="4"/>
      <c r="C95" s="4"/>
      <c r="D95" s="4"/>
      <c r="E95" s="4"/>
      <c r="F95" s="4"/>
      <c r="G95" s="4"/>
      <c r="H95" s="4"/>
      <c r="I95" s="4"/>
      <c r="J95" s="4"/>
      <c r="K95" s="4"/>
      <c r="L95" s="4"/>
      <c r="M95" s="4"/>
      <c r="N95" s="4"/>
      <c r="O95" s="4"/>
      <c r="P95" s="4"/>
      <c r="Q95" s="4"/>
      <c r="R95" s="4"/>
      <c r="S95" s="4"/>
      <c r="T95" s="4"/>
      <c r="U95" s="4"/>
      <c r="V95" s="4"/>
      <c r="W95" s="4"/>
      <c r="X95" s="4"/>
      <c r="Y95" s="4"/>
    </row>
    <row r="96" spans="1:25" ht="15">
      <c r="A96" s="4"/>
      <c r="B96" s="4"/>
      <c r="C96" s="4"/>
      <c r="D96" s="4"/>
      <c r="E96" s="4"/>
      <c r="F96" s="4"/>
      <c r="G96" s="4"/>
      <c r="H96" s="4"/>
      <c r="I96" s="4"/>
      <c r="J96" s="4"/>
      <c r="K96" s="4"/>
      <c r="L96" s="4"/>
      <c r="M96" s="4"/>
      <c r="N96" s="4"/>
      <c r="O96" s="4"/>
      <c r="P96" s="4"/>
      <c r="Q96" s="4"/>
      <c r="R96" s="4"/>
      <c r="S96" s="4"/>
      <c r="T96" s="4"/>
      <c r="U96" s="4"/>
      <c r="V96" s="4"/>
      <c r="W96" s="4"/>
      <c r="X96" s="4"/>
      <c r="Y96" s="4"/>
    </row>
    <row r="97" spans="1:25" ht="15">
      <c r="A97" s="4"/>
      <c r="B97" s="4"/>
      <c r="C97" s="4"/>
      <c r="D97" s="4"/>
      <c r="E97" s="4"/>
      <c r="F97" s="4"/>
      <c r="G97" s="4"/>
      <c r="H97" s="4"/>
      <c r="I97" s="4"/>
      <c r="J97" s="4"/>
      <c r="K97" s="4"/>
      <c r="L97" s="4"/>
      <c r="M97" s="4"/>
      <c r="N97" s="4"/>
      <c r="O97" s="4"/>
      <c r="P97" s="4"/>
      <c r="Q97" s="4"/>
      <c r="R97" s="4"/>
      <c r="S97" s="4"/>
      <c r="T97" s="4"/>
      <c r="U97" s="4"/>
      <c r="V97" s="4"/>
      <c r="W97" s="4"/>
      <c r="X97" s="4"/>
      <c r="Y97" s="4"/>
    </row>
    <row r="98" spans="1:25" ht="15">
      <c r="A98" s="4"/>
      <c r="B98" s="4"/>
      <c r="C98" s="4"/>
      <c r="D98" s="4"/>
      <c r="E98" s="4"/>
      <c r="F98" s="4"/>
      <c r="G98" s="4"/>
      <c r="H98" s="4"/>
      <c r="I98" s="4"/>
      <c r="J98" s="4"/>
      <c r="K98" s="4"/>
      <c r="L98" s="4"/>
      <c r="M98" s="4"/>
      <c r="N98" s="4"/>
      <c r="O98" s="4"/>
      <c r="P98" s="4"/>
      <c r="Q98" s="4"/>
      <c r="R98" s="4"/>
      <c r="S98" s="4"/>
      <c r="T98" s="4"/>
      <c r="U98" s="4"/>
      <c r="V98" s="4"/>
      <c r="W98" s="4"/>
      <c r="X98" s="4"/>
      <c r="Y98" s="4"/>
    </row>
    <row r="99" spans="1:25" ht="15">
      <c r="A99" s="4"/>
      <c r="B99" s="4"/>
      <c r="C99" s="4"/>
      <c r="D99" s="4"/>
      <c r="E99" s="4"/>
      <c r="F99" s="4"/>
      <c r="G99" s="4"/>
      <c r="H99" s="4"/>
      <c r="I99" s="4"/>
      <c r="J99" s="4"/>
      <c r="K99" s="4"/>
      <c r="L99" s="4"/>
      <c r="M99" s="4"/>
      <c r="N99" s="4"/>
      <c r="O99" s="4"/>
      <c r="P99" s="4"/>
      <c r="Q99" s="4"/>
      <c r="R99" s="4"/>
      <c r="S99" s="4"/>
      <c r="T99" s="4"/>
      <c r="U99" s="4"/>
      <c r="V99" s="4"/>
      <c r="W99" s="4"/>
      <c r="X99" s="4"/>
      <c r="Y99" s="4"/>
    </row>
    <row r="100" spans="1:25"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5">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5">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5">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5">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5">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5">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5">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5">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5">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5">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5">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5">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5">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sheetData>
  <sheetProtection algorithmName="SHA-512" hashValue="tiz1xFj4iq10+Qbr6Qwkmh0rrSPnQmRl5cOxNqCNTCWZykaqvV6dk8oRKp1zDr/z9+gmuMXDpMiSeG9Ix7xlKQ==" saltValue="z/JqLSadXyWXEbbSE8NYrQ==" spinCount="100000" sheet="1" objects="1" scenarios="1"/>
  <mergeCells count="3">
    <mergeCell ref="AG9:AI9"/>
    <mergeCell ref="AG13:AI13"/>
    <mergeCell ref="AG64:AH64"/>
  </mergeCells>
  <hyperlinks>
    <hyperlink ref="H14" location="'ho-model'!D32" display="Tilbage til hovedmodel"/>
    <hyperlink ref="H9" location="'h-omk-mate'!A76" display="Interimsvinduer og døre"/>
    <hyperlink ref="H63" location="'Ho) Omk. materiel m.v.'!A1" display="Til top af siden"/>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DD31-F4BD-40DA-B8C1-AA9DAAA5B4FE}">
  <dimension ref="A1:X39"/>
  <sheetViews>
    <sheetView workbookViewId="0" topLeftCell="A8">
      <selection activeCell="M27" sqref="M27"/>
    </sheetView>
  </sheetViews>
  <sheetFormatPr defaultColWidth="9.140625" defaultRowHeight="15"/>
  <cols>
    <col min="1" max="12" width="10.7109375" style="0" customWidth="1"/>
    <col min="13" max="13" width="20.7109375" style="0" customWidth="1"/>
  </cols>
  <sheetData>
    <row r="1" spans="1:24" ht="15">
      <c r="A1" s="49">
        <v>140</v>
      </c>
      <c r="B1" s="49"/>
      <c r="C1" s="49"/>
      <c r="D1" s="49"/>
      <c r="E1" s="49"/>
      <c r="F1" s="49"/>
      <c r="G1" s="49"/>
      <c r="H1" s="49"/>
      <c r="I1" s="49"/>
      <c r="J1" s="49"/>
      <c r="K1" s="49"/>
      <c r="L1" s="49"/>
      <c r="M1" s="4"/>
      <c r="N1" s="4"/>
      <c r="O1" s="4"/>
      <c r="P1" s="4"/>
      <c r="Q1" s="4"/>
      <c r="R1" s="4"/>
      <c r="S1" s="4"/>
      <c r="T1" s="4"/>
      <c r="U1" s="4"/>
      <c r="V1" s="4"/>
      <c r="W1" s="4"/>
      <c r="X1" s="4"/>
    </row>
    <row r="2" spans="1:24" ht="15">
      <c r="A2" s="49"/>
      <c r="B2" s="49"/>
      <c r="C2" s="49"/>
      <c r="D2" s="49"/>
      <c r="E2" s="49"/>
      <c r="F2" s="49"/>
      <c r="G2" s="49"/>
      <c r="H2" s="49"/>
      <c r="I2" s="49"/>
      <c r="J2" s="49"/>
      <c r="K2" s="49"/>
      <c r="L2" s="49"/>
      <c r="M2" s="4"/>
      <c r="N2" s="4"/>
      <c r="O2" s="4"/>
      <c r="P2" s="4"/>
      <c r="Q2" s="4"/>
      <c r="R2" s="4"/>
      <c r="S2" s="4"/>
      <c r="T2" s="4"/>
      <c r="U2" s="4"/>
      <c r="V2" s="4"/>
      <c r="W2" s="4"/>
      <c r="X2" s="4"/>
    </row>
    <row r="3" spans="1:24" ht="15">
      <c r="A3" s="49"/>
      <c r="B3" s="49"/>
      <c r="C3" s="49"/>
      <c r="D3" s="49"/>
      <c r="E3" s="49"/>
      <c r="F3" s="49"/>
      <c r="G3" s="49"/>
      <c r="H3" s="49"/>
      <c r="I3" s="49"/>
      <c r="J3" s="49"/>
      <c r="K3" s="49"/>
      <c r="L3" s="49"/>
      <c r="M3" s="4"/>
      <c r="N3" s="4"/>
      <c r="O3" s="4"/>
      <c r="P3" s="4"/>
      <c r="Q3" s="4"/>
      <c r="R3" s="4"/>
      <c r="S3" s="4"/>
      <c r="T3" s="4"/>
      <c r="U3" s="4"/>
      <c r="V3" s="4"/>
      <c r="W3" s="4"/>
      <c r="X3" s="4"/>
    </row>
    <row r="4" spans="1:24" ht="15">
      <c r="A4" s="49"/>
      <c r="B4" s="49"/>
      <c r="C4" s="49"/>
      <c r="D4" s="49"/>
      <c r="E4" s="49"/>
      <c r="F4" s="49"/>
      <c r="G4" s="49"/>
      <c r="H4" s="49"/>
      <c r="I4" s="49"/>
      <c r="J4" s="49"/>
      <c r="K4" s="49"/>
      <c r="L4" s="49"/>
      <c r="M4" s="4"/>
      <c r="N4" s="4"/>
      <c r="O4" s="4"/>
      <c r="P4" s="4"/>
      <c r="Q4" s="4"/>
      <c r="R4" s="4"/>
      <c r="S4" s="4"/>
      <c r="T4" s="4"/>
      <c r="U4" s="4"/>
      <c r="V4" s="4"/>
      <c r="W4" s="4"/>
      <c r="X4" s="4"/>
    </row>
    <row r="5" spans="1:24" ht="15">
      <c r="A5" s="49"/>
      <c r="B5" s="49"/>
      <c r="C5" s="49"/>
      <c r="D5" s="49"/>
      <c r="E5" s="49"/>
      <c r="F5" s="49"/>
      <c r="G5" s="49"/>
      <c r="H5" s="49"/>
      <c r="I5" s="49"/>
      <c r="J5" s="49"/>
      <c r="K5" s="49"/>
      <c r="L5" s="49"/>
      <c r="M5" s="4"/>
      <c r="N5" s="4"/>
      <c r="O5" s="4"/>
      <c r="P5" s="4"/>
      <c r="Q5" s="4"/>
      <c r="R5" s="4"/>
      <c r="S5" s="4"/>
      <c r="T5" s="4"/>
      <c r="U5" s="4"/>
      <c r="V5" s="4"/>
      <c r="W5" s="4"/>
      <c r="X5" s="4"/>
    </row>
    <row r="6" spans="1:24" ht="15">
      <c r="A6" s="49"/>
      <c r="B6" s="49"/>
      <c r="C6" s="49"/>
      <c r="D6" s="49"/>
      <c r="E6" s="49"/>
      <c r="F6" s="49"/>
      <c r="G6" s="49"/>
      <c r="H6" s="49"/>
      <c r="I6" s="49"/>
      <c r="J6" s="49"/>
      <c r="K6" s="49"/>
      <c r="L6" s="49"/>
      <c r="M6" s="4"/>
      <c r="N6" s="4"/>
      <c r="O6" s="4"/>
      <c r="P6" s="4"/>
      <c r="Q6" s="4"/>
      <c r="R6" s="4"/>
      <c r="S6" s="4"/>
      <c r="T6" s="4"/>
      <c r="U6" s="4"/>
      <c r="V6" s="4"/>
      <c r="W6" s="4"/>
      <c r="X6" s="4"/>
    </row>
    <row r="7" spans="1:24" ht="15">
      <c r="A7" s="49"/>
      <c r="B7" s="49"/>
      <c r="C7" s="49"/>
      <c r="D7" s="49"/>
      <c r="E7" s="49"/>
      <c r="F7" s="49"/>
      <c r="G7" s="49"/>
      <c r="H7" s="49"/>
      <c r="I7" s="49"/>
      <c r="J7" s="49"/>
      <c r="K7" s="49"/>
      <c r="L7" s="49"/>
      <c r="M7" s="4"/>
      <c r="N7" s="4"/>
      <c r="O7" s="4"/>
      <c r="P7" s="4"/>
      <c r="Q7" s="4"/>
      <c r="R7" s="4"/>
      <c r="S7" s="4"/>
      <c r="T7" s="4"/>
      <c r="U7" s="4"/>
      <c r="V7" s="4"/>
      <c r="W7" s="4"/>
      <c r="X7" s="4"/>
    </row>
    <row r="8" spans="1:24" ht="15">
      <c r="A8" s="49"/>
      <c r="B8" s="49"/>
      <c r="C8" s="49"/>
      <c r="D8" s="49"/>
      <c r="E8" s="49"/>
      <c r="F8" s="49"/>
      <c r="G8" s="49"/>
      <c r="H8" s="49"/>
      <c r="I8" s="49"/>
      <c r="J8" s="49"/>
      <c r="K8" s="49"/>
      <c r="L8" s="49"/>
      <c r="M8" s="4"/>
      <c r="N8" s="4"/>
      <c r="O8" s="4"/>
      <c r="P8" s="4"/>
      <c r="Q8" s="4"/>
      <c r="R8" s="4"/>
      <c r="S8" s="4"/>
      <c r="T8" s="4"/>
      <c r="U8" s="4"/>
      <c r="V8" s="4"/>
      <c r="W8" s="4"/>
      <c r="X8" s="4"/>
    </row>
    <row r="9" spans="13:24" ht="15">
      <c r="M9" s="4"/>
      <c r="N9" s="4"/>
      <c r="O9" s="4"/>
      <c r="P9" s="4"/>
      <c r="Q9" s="4"/>
      <c r="R9" s="4"/>
      <c r="S9" s="4"/>
      <c r="T9" s="4"/>
      <c r="U9" s="4"/>
      <c r="V9" s="4"/>
      <c r="W9" s="4"/>
      <c r="X9" s="4"/>
    </row>
    <row r="10" spans="1:24" ht="15.75">
      <c r="A10" s="162" t="s">
        <v>163</v>
      </c>
      <c r="B10" s="162" t="s">
        <v>164</v>
      </c>
      <c r="C10" s="162" t="s">
        <v>165</v>
      </c>
      <c r="D10" s="163" t="s">
        <v>166</v>
      </c>
      <c r="E10" s="163" t="s">
        <v>167</v>
      </c>
      <c r="F10" s="163" t="s">
        <v>168</v>
      </c>
      <c r="G10" s="163" t="s">
        <v>169</v>
      </c>
      <c r="H10" s="163" t="s">
        <v>170</v>
      </c>
      <c r="I10" s="163" t="s">
        <v>171</v>
      </c>
      <c r="J10" s="163" t="s">
        <v>172</v>
      </c>
      <c r="K10" s="162" t="s">
        <v>173</v>
      </c>
      <c r="L10" s="162" t="s">
        <v>174</v>
      </c>
      <c r="M10" s="4"/>
      <c r="N10" s="4"/>
      <c r="O10" s="4"/>
      <c r="P10" s="4"/>
      <c r="Q10" s="4"/>
      <c r="R10" s="4"/>
      <c r="S10" s="4"/>
      <c r="T10" s="4"/>
      <c r="U10" s="4"/>
      <c r="V10" s="4"/>
      <c r="W10" s="4"/>
      <c r="X10" s="4"/>
    </row>
    <row r="11" spans="1:24" ht="15.6">
      <c r="A11" s="162">
        <v>65</v>
      </c>
      <c r="B11" s="162">
        <v>50</v>
      </c>
      <c r="C11" s="162">
        <v>46</v>
      </c>
      <c r="D11" s="163">
        <v>39</v>
      </c>
      <c r="E11" s="163">
        <v>47</v>
      </c>
      <c r="F11" s="163">
        <v>64</v>
      </c>
      <c r="G11" s="163">
        <v>66</v>
      </c>
      <c r="H11" s="163">
        <v>81</v>
      </c>
      <c r="I11" s="163">
        <v>75</v>
      </c>
      <c r="J11" s="163">
        <v>83</v>
      </c>
      <c r="K11" s="162">
        <v>70</v>
      </c>
      <c r="L11" s="162">
        <v>71</v>
      </c>
      <c r="M11" s="4"/>
      <c r="N11" s="4"/>
      <c r="O11" s="4"/>
      <c r="P11" s="4"/>
      <c r="Q11" s="4"/>
      <c r="R11" s="4"/>
      <c r="S11" s="4"/>
      <c r="T11" s="4"/>
      <c r="U11" s="4"/>
      <c r="V11" s="4"/>
      <c r="W11" s="4"/>
      <c r="X11" s="4"/>
    </row>
    <row r="12" spans="13:24" ht="15">
      <c r="M12" s="4"/>
      <c r="N12" s="4"/>
      <c r="O12" s="4"/>
      <c r="P12" s="4"/>
      <c r="Q12" s="4"/>
      <c r="R12" s="4"/>
      <c r="S12" s="4"/>
      <c r="T12" s="4"/>
      <c r="U12" s="4"/>
      <c r="V12" s="4"/>
      <c r="W12" s="4"/>
      <c r="X12" s="4"/>
    </row>
    <row r="13" spans="1:24" ht="15">
      <c r="A13" s="49"/>
      <c r="B13" s="49"/>
      <c r="C13" s="49"/>
      <c r="D13" s="49"/>
      <c r="E13" s="49"/>
      <c r="F13" s="49"/>
      <c r="G13" s="49"/>
      <c r="H13" s="49"/>
      <c r="I13" s="49"/>
      <c r="J13" s="49"/>
      <c r="K13" s="49"/>
      <c r="L13" s="49"/>
      <c r="M13" s="4"/>
      <c r="N13" s="4"/>
      <c r="O13" s="4"/>
      <c r="P13" s="4"/>
      <c r="Q13" s="4"/>
      <c r="R13" s="4"/>
      <c r="S13" s="4"/>
      <c r="T13" s="4"/>
      <c r="U13" s="4"/>
      <c r="V13" s="4"/>
      <c r="W13" s="4"/>
      <c r="X13" s="4"/>
    </row>
    <row r="14" spans="1:24" ht="15">
      <c r="A14" s="49"/>
      <c r="B14" s="49"/>
      <c r="C14" s="49"/>
      <c r="D14" s="49"/>
      <c r="E14" s="49"/>
      <c r="F14" s="49"/>
      <c r="G14" s="49"/>
      <c r="H14" s="49"/>
      <c r="I14" s="49"/>
      <c r="J14" s="49"/>
      <c r="K14" s="49"/>
      <c r="L14" s="49"/>
      <c r="M14" s="4"/>
      <c r="N14" s="4"/>
      <c r="O14" s="4"/>
      <c r="P14" s="4"/>
      <c r="Q14" s="4"/>
      <c r="R14" s="4"/>
      <c r="S14" s="4"/>
      <c r="T14" s="4"/>
      <c r="U14" s="4"/>
      <c r="V14" s="4"/>
      <c r="W14" s="4"/>
      <c r="X14" s="4"/>
    </row>
    <row r="15" spans="1:24" ht="15">
      <c r="A15" s="49"/>
      <c r="B15" s="49"/>
      <c r="C15" s="49"/>
      <c r="D15" s="49"/>
      <c r="E15" s="49"/>
      <c r="F15" s="49"/>
      <c r="G15" s="49"/>
      <c r="H15" s="49"/>
      <c r="I15" s="49"/>
      <c r="J15" s="49"/>
      <c r="K15" s="49"/>
      <c r="L15" s="49"/>
      <c r="M15" s="4"/>
      <c r="N15" s="4"/>
      <c r="O15" s="4"/>
      <c r="P15" s="4"/>
      <c r="Q15" s="4"/>
      <c r="R15" s="4"/>
      <c r="S15" s="4"/>
      <c r="T15" s="4"/>
      <c r="U15" s="4"/>
      <c r="V15" s="4"/>
      <c r="W15" s="4"/>
      <c r="X15" s="4"/>
    </row>
    <row r="16" spans="1:24" ht="15">
      <c r="A16" s="49"/>
      <c r="B16" s="49"/>
      <c r="C16" s="49"/>
      <c r="D16" s="49"/>
      <c r="E16" s="49"/>
      <c r="F16" s="49"/>
      <c r="G16" s="49"/>
      <c r="H16" s="49"/>
      <c r="I16" s="49"/>
      <c r="J16" s="49"/>
      <c r="K16" s="49"/>
      <c r="L16" s="49"/>
      <c r="M16" s="4"/>
      <c r="N16" s="4"/>
      <c r="O16" s="4"/>
      <c r="P16" s="4"/>
      <c r="Q16" s="4"/>
      <c r="R16" s="4"/>
      <c r="S16" s="4"/>
      <c r="T16" s="4"/>
      <c r="U16" s="4"/>
      <c r="V16" s="4"/>
      <c r="W16" s="4"/>
      <c r="X16" s="4"/>
    </row>
    <row r="17" spans="1:24" ht="15">
      <c r="A17" s="49"/>
      <c r="B17" s="49"/>
      <c r="C17" s="49"/>
      <c r="D17" s="49"/>
      <c r="E17" s="49"/>
      <c r="F17" s="49"/>
      <c r="G17" s="49"/>
      <c r="H17" s="49"/>
      <c r="I17" s="49"/>
      <c r="J17" s="49"/>
      <c r="K17" s="49"/>
      <c r="L17" s="49"/>
      <c r="M17" s="4"/>
      <c r="N17" s="4"/>
      <c r="O17" s="4"/>
      <c r="P17" s="4"/>
      <c r="Q17" s="4"/>
      <c r="R17" s="4"/>
      <c r="S17" s="4"/>
      <c r="T17" s="4"/>
      <c r="U17" s="4"/>
      <c r="V17" s="4"/>
      <c r="W17" s="4"/>
      <c r="X17" s="4"/>
    </row>
    <row r="18" spans="1:24" ht="15">
      <c r="A18" s="49"/>
      <c r="B18" s="49"/>
      <c r="C18" s="49"/>
      <c r="D18" s="49"/>
      <c r="E18" s="49"/>
      <c r="F18" s="49"/>
      <c r="G18" s="49"/>
      <c r="H18" s="49"/>
      <c r="I18" s="49"/>
      <c r="J18" s="49"/>
      <c r="K18" s="49"/>
      <c r="L18" s="49"/>
      <c r="M18" s="4"/>
      <c r="N18" s="4"/>
      <c r="O18" s="4"/>
      <c r="P18" s="4"/>
      <c r="Q18" s="4"/>
      <c r="R18" s="4"/>
      <c r="S18" s="4"/>
      <c r="T18" s="4"/>
      <c r="U18" s="4"/>
      <c r="V18" s="4"/>
      <c r="W18" s="4"/>
      <c r="X18" s="4"/>
    </row>
    <row r="19" spans="1:24" ht="15">
      <c r="A19" s="49"/>
      <c r="B19" s="49"/>
      <c r="C19" s="49"/>
      <c r="D19" s="49"/>
      <c r="E19" s="49"/>
      <c r="F19" s="49"/>
      <c r="G19" s="49"/>
      <c r="H19" s="49"/>
      <c r="I19" s="49"/>
      <c r="J19" s="49"/>
      <c r="K19" s="49"/>
      <c r="L19" s="49"/>
      <c r="M19" s="4"/>
      <c r="N19" s="4"/>
      <c r="O19" s="4"/>
      <c r="P19" s="4"/>
      <c r="Q19" s="4"/>
      <c r="R19" s="4"/>
      <c r="S19" s="4"/>
      <c r="T19" s="4"/>
      <c r="U19" s="4"/>
      <c r="V19" s="4"/>
      <c r="W19" s="4"/>
      <c r="X19" s="4"/>
    </row>
    <row r="20" spans="1:24" ht="15">
      <c r="A20" s="49"/>
      <c r="B20" s="49"/>
      <c r="C20" s="49"/>
      <c r="D20" s="49"/>
      <c r="E20" s="49"/>
      <c r="F20" s="49"/>
      <c r="G20" s="49"/>
      <c r="H20" s="49"/>
      <c r="I20" s="49"/>
      <c r="J20" s="49"/>
      <c r="K20" s="49"/>
      <c r="L20" s="49"/>
      <c r="M20" s="4"/>
      <c r="N20" s="4"/>
      <c r="O20" s="4"/>
      <c r="P20" s="4"/>
      <c r="Q20" s="4"/>
      <c r="R20" s="4"/>
      <c r="S20" s="4"/>
      <c r="T20" s="4"/>
      <c r="U20" s="4"/>
      <c r="V20" s="4"/>
      <c r="W20" s="4"/>
      <c r="X20" s="4"/>
    </row>
    <row r="21" spans="1:24" ht="15">
      <c r="A21" s="49"/>
      <c r="B21" s="49"/>
      <c r="C21" s="49"/>
      <c r="D21" s="49"/>
      <c r="E21" s="49"/>
      <c r="F21" s="49"/>
      <c r="G21" s="49"/>
      <c r="H21" s="49"/>
      <c r="I21" s="49"/>
      <c r="J21" s="49"/>
      <c r="K21" s="49"/>
      <c r="L21" s="49"/>
      <c r="M21" s="4"/>
      <c r="N21" s="4"/>
      <c r="O21" s="4"/>
      <c r="P21" s="4"/>
      <c r="Q21" s="4"/>
      <c r="R21" s="4"/>
      <c r="S21" s="4"/>
      <c r="T21" s="4"/>
      <c r="U21" s="4"/>
      <c r="V21" s="4"/>
      <c r="W21" s="4"/>
      <c r="X21" s="4"/>
    </row>
    <row r="22" spans="1:24" ht="15">
      <c r="A22" s="49"/>
      <c r="B22" s="49"/>
      <c r="C22" s="49"/>
      <c r="D22" s="49"/>
      <c r="E22" s="49"/>
      <c r="F22" s="49"/>
      <c r="G22" s="49"/>
      <c r="H22" s="49"/>
      <c r="I22" s="49"/>
      <c r="J22" s="49"/>
      <c r="K22" s="49"/>
      <c r="L22" s="49"/>
      <c r="M22" s="4"/>
      <c r="N22" s="4"/>
      <c r="O22" s="4"/>
      <c r="P22" s="4"/>
      <c r="Q22" s="4"/>
      <c r="R22" s="4"/>
      <c r="S22" s="4"/>
      <c r="T22" s="4"/>
      <c r="U22" s="4"/>
      <c r="V22" s="4"/>
      <c r="W22" s="4"/>
      <c r="X22" s="4"/>
    </row>
    <row r="23" spans="1:24" ht="15">
      <c r="A23" s="49"/>
      <c r="B23" s="49"/>
      <c r="C23" s="49"/>
      <c r="D23" s="49"/>
      <c r="E23" s="49"/>
      <c r="F23" s="49"/>
      <c r="G23" s="49"/>
      <c r="H23" s="49"/>
      <c r="I23" s="49"/>
      <c r="J23" s="49"/>
      <c r="K23" s="49"/>
      <c r="L23" s="49"/>
      <c r="M23" s="4"/>
      <c r="N23" s="4"/>
      <c r="O23" s="4"/>
      <c r="P23" s="4"/>
      <c r="Q23" s="4"/>
      <c r="R23" s="4"/>
      <c r="S23" s="4"/>
      <c r="T23" s="4"/>
      <c r="U23" s="4"/>
      <c r="V23" s="4"/>
      <c r="W23" s="4"/>
      <c r="X23" s="4"/>
    </row>
    <row r="24" spans="1:24" ht="15">
      <c r="A24" s="49"/>
      <c r="B24" s="49"/>
      <c r="C24" s="49"/>
      <c r="D24" s="49"/>
      <c r="E24" s="49"/>
      <c r="F24" s="49"/>
      <c r="G24" s="49"/>
      <c r="H24" s="49"/>
      <c r="I24" s="49"/>
      <c r="J24" s="49"/>
      <c r="K24" s="49"/>
      <c r="L24" s="49"/>
      <c r="M24" s="4"/>
      <c r="N24" s="4"/>
      <c r="O24" s="4"/>
      <c r="P24" s="4"/>
      <c r="Q24" s="4"/>
      <c r="R24" s="4"/>
      <c r="S24" s="4"/>
      <c r="T24" s="4"/>
      <c r="U24" s="4"/>
      <c r="V24" s="4"/>
      <c r="W24" s="4"/>
      <c r="X24" s="4"/>
    </row>
    <row r="25" spans="1:24" ht="15">
      <c r="A25" s="49"/>
      <c r="B25" s="49"/>
      <c r="C25" s="49"/>
      <c r="D25" s="49"/>
      <c r="E25" s="49"/>
      <c r="F25" s="49"/>
      <c r="G25" s="49"/>
      <c r="H25" s="49"/>
      <c r="I25" s="49"/>
      <c r="J25" s="49"/>
      <c r="K25" s="49"/>
      <c r="L25" s="49"/>
      <c r="M25" s="4"/>
      <c r="N25" s="4"/>
      <c r="O25" s="4"/>
      <c r="P25" s="4"/>
      <c r="Q25" s="4"/>
      <c r="R25" s="4"/>
      <c r="S25" s="4"/>
      <c r="T25" s="4"/>
      <c r="U25" s="4"/>
      <c r="V25" s="4"/>
      <c r="W25" s="4"/>
      <c r="X25" s="4"/>
    </row>
    <row r="26" spans="1:24" ht="15">
      <c r="A26" s="49"/>
      <c r="B26" s="49"/>
      <c r="C26" s="49"/>
      <c r="D26" s="49"/>
      <c r="E26" s="49"/>
      <c r="F26" s="49"/>
      <c r="G26" s="49"/>
      <c r="H26" s="49"/>
      <c r="I26" s="49"/>
      <c r="J26" s="49"/>
      <c r="K26" s="49"/>
      <c r="L26" s="49"/>
      <c r="M26" s="4"/>
      <c r="N26" s="4"/>
      <c r="O26" s="4"/>
      <c r="P26" s="4"/>
      <c r="Q26" s="4"/>
      <c r="R26" s="4"/>
      <c r="S26" s="4"/>
      <c r="T26" s="4"/>
      <c r="U26" s="4"/>
      <c r="V26" s="4"/>
      <c r="W26" s="4"/>
      <c r="X26" s="4"/>
    </row>
    <row r="27" spans="1:24" ht="15">
      <c r="A27" s="49"/>
      <c r="B27" s="49"/>
      <c r="C27" s="49"/>
      <c r="D27" s="49"/>
      <c r="E27" s="49"/>
      <c r="F27" s="49"/>
      <c r="G27" s="49"/>
      <c r="H27" s="49"/>
      <c r="I27" s="49"/>
      <c r="J27" s="49"/>
      <c r="K27" s="49"/>
      <c r="L27" s="49"/>
      <c r="M27" s="106" t="s">
        <v>195</v>
      </c>
      <c r="N27" s="4"/>
      <c r="O27" s="4"/>
      <c r="P27" s="4"/>
      <c r="Q27" s="4"/>
      <c r="R27" s="4"/>
      <c r="S27" s="4"/>
      <c r="T27" s="4"/>
      <c r="U27" s="4"/>
      <c r="V27" s="4"/>
      <c r="W27" s="4"/>
      <c r="X27" s="4"/>
    </row>
    <row r="28" spans="13:24" ht="15">
      <c r="M28" s="4"/>
      <c r="N28" s="4"/>
      <c r="O28" s="4"/>
      <c r="P28" s="4"/>
      <c r="Q28" s="4"/>
      <c r="R28" s="4"/>
      <c r="S28" s="4"/>
      <c r="T28" s="4"/>
      <c r="U28" s="4"/>
      <c r="V28" s="4"/>
      <c r="W28" s="4"/>
      <c r="X28" s="4"/>
    </row>
    <row r="29" spans="1:24" ht="15" thickBot="1">
      <c r="A29" s="50" t="s">
        <v>176</v>
      </c>
      <c r="B29" s="50"/>
      <c r="C29" s="50" t="s">
        <v>177</v>
      </c>
      <c r="D29" s="50"/>
      <c r="E29" s="50" t="s">
        <v>178</v>
      </c>
      <c r="F29" s="50"/>
      <c r="G29" s="50" t="s">
        <v>14</v>
      </c>
      <c r="H29" s="164"/>
      <c r="I29" s="50"/>
      <c r="J29" s="50"/>
      <c r="K29" s="50"/>
      <c r="L29" s="50"/>
      <c r="M29" s="119"/>
      <c r="N29" s="4"/>
      <c r="O29" s="4"/>
      <c r="P29" s="4"/>
      <c r="Q29" s="4"/>
      <c r="R29" s="4"/>
      <c r="S29" s="4"/>
      <c r="T29" s="4"/>
      <c r="U29" s="4"/>
      <c r="V29" s="4"/>
      <c r="W29" s="4"/>
      <c r="X29" s="4"/>
    </row>
    <row r="30" spans="1:24" ht="15" thickBot="1">
      <c r="A30" s="165">
        <f>'ho-model'!D13</f>
        <v>0</v>
      </c>
      <c r="B30" s="111" t="s">
        <v>179</v>
      </c>
      <c r="C30" s="165">
        <f>'ho-model'!D14</f>
        <v>0</v>
      </c>
      <c r="D30" s="157" t="s">
        <v>179</v>
      </c>
      <c r="E30" s="235">
        <v>120</v>
      </c>
      <c r="F30" s="121" t="s">
        <v>179</v>
      </c>
      <c r="G30" s="111">
        <v>1</v>
      </c>
      <c r="H30" s="111" t="s">
        <v>180</v>
      </c>
      <c r="I30" s="107">
        <f>A30*C30*E30*G30</f>
        <v>0</v>
      </c>
      <c r="J30" s="107" t="s">
        <v>14</v>
      </c>
      <c r="M30" s="4"/>
      <c r="N30" s="4"/>
      <c r="O30" s="4"/>
      <c r="P30" s="4"/>
      <c r="Q30" s="4"/>
      <c r="R30" s="4"/>
      <c r="S30" s="4"/>
      <c r="T30" s="4"/>
      <c r="U30" s="4"/>
      <c r="V30" s="4"/>
      <c r="W30" s="4"/>
      <c r="X30" s="4"/>
    </row>
    <row r="31" spans="1:24" ht="15">
      <c r="A31" s="223"/>
      <c r="B31" s="50"/>
      <c r="C31" s="223"/>
      <c r="D31" s="50"/>
      <c r="E31" s="224"/>
      <c r="F31" s="50"/>
      <c r="G31" s="50"/>
      <c r="H31" s="50"/>
      <c r="M31" s="4"/>
      <c r="N31" s="4"/>
      <c r="O31" s="4"/>
      <c r="P31" s="4"/>
      <c r="Q31" s="4"/>
      <c r="R31" s="4"/>
      <c r="S31" s="4"/>
      <c r="T31" s="4"/>
      <c r="U31" s="4"/>
      <c r="V31" s="4"/>
      <c r="W31" s="4"/>
      <c r="X31" s="4"/>
    </row>
    <row r="32" spans="1:24" ht="15">
      <c r="A32" s="225"/>
      <c r="B32" s="119"/>
      <c r="C32" s="225"/>
      <c r="D32" s="119"/>
      <c r="E32" s="226"/>
      <c r="F32" s="119"/>
      <c r="G32" s="119"/>
      <c r="H32" s="119"/>
      <c r="I32" s="4"/>
      <c r="J32" s="4"/>
      <c r="K32" s="4"/>
      <c r="L32" s="4"/>
      <c r="M32" s="4"/>
      <c r="N32" s="4"/>
      <c r="O32" s="4"/>
      <c r="P32" s="4"/>
      <c r="Q32" s="4"/>
      <c r="R32" s="4"/>
      <c r="S32" s="4"/>
      <c r="T32" s="4"/>
      <c r="U32" s="4"/>
      <c r="V32" s="4"/>
      <c r="W32" s="4"/>
      <c r="X32" s="4"/>
    </row>
    <row r="33" spans="1:24" ht="15">
      <c r="A33" s="62"/>
      <c r="M33" s="4"/>
      <c r="N33" s="4"/>
      <c r="O33" s="4"/>
      <c r="P33" s="4"/>
      <c r="Q33" s="4"/>
      <c r="R33" s="4"/>
      <c r="S33" s="4"/>
      <c r="T33" s="4"/>
      <c r="U33" s="4"/>
      <c r="V33" s="4"/>
      <c r="W33" s="4"/>
      <c r="X33" s="4"/>
    </row>
    <row r="34" spans="1:24" ht="15" thickBot="1">
      <c r="A34" s="62" t="s">
        <v>175</v>
      </c>
      <c r="D34" s="161">
        <v>0</v>
      </c>
      <c r="E34" s="62" t="s">
        <v>14</v>
      </c>
      <c r="M34" s="4"/>
      <c r="N34" s="4"/>
      <c r="O34" s="4"/>
      <c r="P34" s="4"/>
      <c r="Q34" s="4"/>
      <c r="R34" s="4"/>
      <c r="S34" s="4"/>
      <c r="T34" s="4"/>
      <c r="U34" s="4"/>
      <c r="V34" s="4"/>
      <c r="W34" s="4"/>
      <c r="X34" s="4"/>
    </row>
    <row r="35" spans="13:24" ht="15" thickTop="1">
      <c r="M35" s="4"/>
      <c r="N35" s="4"/>
      <c r="O35" s="4"/>
      <c r="P35" s="4"/>
      <c r="Q35" s="4"/>
      <c r="R35" s="4"/>
      <c r="S35" s="4"/>
      <c r="T35" s="4"/>
      <c r="U35" s="4"/>
      <c r="V35" s="4"/>
      <c r="W35" s="4"/>
      <c r="X35" s="4"/>
    </row>
    <row r="36" spans="1:24" ht="15">
      <c r="A36" s="4"/>
      <c r="B36" s="4"/>
      <c r="C36" s="4"/>
      <c r="D36" s="4"/>
      <c r="E36" s="4"/>
      <c r="F36" s="4"/>
      <c r="G36" s="4"/>
      <c r="H36" s="4"/>
      <c r="I36" s="4"/>
      <c r="J36" s="4"/>
      <c r="K36" s="4"/>
      <c r="L36" s="4"/>
      <c r="M36" s="4"/>
      <c r="N36" s="4"/>
      <c r="O36" s="4"/>
      <c r="P36" s="4"/>
      <c r="Q36" s="4"/>
      <c r="R36" s="4"/>
      <c r="S36" s="4"/>
      <c r="T36" s="4"/>
      <c r="U36" s="4"/>
      <c r="V36" s="4"/>
      <c r="W36" s="4"/>
      <c r="X36" s="4"/>
    </row>
    <row r="37" spans="1:24" ht="15">
      <c r="A37" s="4"/>
      <c r="B37" s="4"/>
      <c r="C37" s="4"/>
      <c r="D37" s="4"/>
      <c r="E37" s="4"/>
      <c r="F37" s="4"/>
      <c r="G37" s="4"/>
      <c r="H37" s="4"/>
      <c r="I37" s="4"/>
      <c r="J37" s="4"/>
      <c r="K37" s="4"/>
      <c r="L37" s="4"/>
      <c r="M37" s="4"/>
      <c r="N37" s="4"/>
      <c r="O37" s="4"/>
      <c r="P37" s="4"/>
      <c r="Q37" s="4"/>
      <c r="R37" s="4"/>
      <c r="S37" s="4"/>
      <c r="T37" s="4"/>
      <c r="U37" s="4"/>
      <c r="V37" s="4"/>
      <c r="W37" s="4"/>
      <c r="X37" s="4"/>
    </row>
    <row r="38" spans="1:24" ht="15">
      <c r="A38" s="4"/>
      <c r="B38" s="4"/>
      <c r="C38" s="4"/>
      <c r="D38" s="4"/>
      <c r="E38" s="4"/>
      <c r="F38" s="4"/>
      <c r="G38" s="4"/>
      <c r="H38" s="4"/>
      <c r="I38" s="4"/>
      <c r="J38" s="4"/>
      <c r="K38" s="4"/>
      <c r="L38" s="4"/>
      <c r="M38" s="4"/>
      <c r="N38" s="4"/>
      <c r="O38" s="4"/>
      <c r="P38" s="4"/>
      <c r="Q38" s="4"/>
      <c r="R38" s="4"/>
      <c r="S38" s="4"/>
      <c r="T38" s="4"/>
      <c r="U38" s="4"/>
      <c r="V38" s="4"/>
      <c r="W38" s="4"/>
      <c r="X38" s="4"/>
    </row>
    <row r="39" spans="1:24" ht="15">
      <c r="A39" s="4"/>
      <c r="B39" s="4"/>
      <c r="C39" s="4"/>
      <c r="D39" s="4"/>
      <c r="E39" s="4"/>
      <c r="F39" s="4"/>
      <c r="G39" s="4"/>
      <c r="H39" s="4"/>
      <c r="I39" s="4"/>
      <c r="J39" s="4"/>
      <c r="K39" s="4"/>
      <c r="L39" s="4"/>
      <c r="M39" s="4"/>
      <c r="N39" s="4"/>
      <c r="O39" s="4"/>
      <c r="P39" s="4"/>
      <c r="Q39" s="4"/>
      <c r="R39" s="4"/>
      <c r="S39" s="4"/>
      <c r="T39" s="4"/>
      <c r="U39" s="4"/>
      <c r="V39" s="4"/>
      <c r="W39" s="4"/>
      <c r="X39" s="4"/>
    </row>
  </sheetData>
  <sheetProtection algorithmName="SHA-512" hashValue="NJhktQr/9R4WBjCDwbaO01DmZcDdyNl1VMDxmSyXNECP1O1Gl3h0upghjL1bIKx8Cvi/tr0/V6zdMzlzL2fTmQ==" saltValue="6Ya/TwKA3hQ+TZ3eVC9MgQ==" spinCount="100000" sheet="1" objects="1" scenarios="1"/>
  <hyperlinks>
    <hyperlink ref="M27" location="'ho-model'!D34" display="Tilbage til hovedmodel"/>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14A0D-BEB1-4D6E-A6FD-8437187422A1}">
  <sheetPr>
    <pageSetUpPr fitToPage="1"/>
  </sheetPr>
  <dimension ref="A1:L76"/>
  <sheetViews>
    <sheetView tabSelected="1" workbookViewId="0" topLeftCell="A1">
      <selection activeCell="D14" sqref="D14"/>
    </sheetView>
  </sheetViews>
  <sheetFormatPr defaultColWidth="9.140625" defaultRowHeight="15"/>
  <cols>
    <col min="2" max="2" width="50.28125" style="0" customWidth="1"/>
    <col min="4" max="4" width="14.7109375" style="0" customWidth="1"/>
    <col min="6" max="6" width="27.00390625" style="0" customWidth="1"/>
    <col min="10" max="10" width="14.7109375" style="0" customWidth="1"/>
  </cols>
  <sheetData>
    <row r="1" spans="1:12" ht="21">
      <c r="A1" s="1"/>
      <c r="B1" s="2" t="s">
        <v>84</v>
      </c>
      <c r="C1" s="3"/>
      <c r="D1" s="4"/>
      <c r="E1" s="4"/>
      <c r="F1" s="5"/>
      <c r="G1" s="239"/>
      <c r="H1" s="240"/>
      <c r="I1" s="240"/>
      <c r="J1" s="4"/>
      <c r="K1" s="4"/>
      <c r="L1" s="4"/>
    </row>
    <row r="2" spans="1:12" ht="17.45">
      <c r="A2" s="6"/>
      <c r="B2" s="7" t="s">
        <v>8</v>
      </c>
      <c r="C2" s="241"/>
      <c r="D2" s="242"/>
      <c r="E2" s="242"/>
      <c r="F2" s="243"/>
      <c r="G2" s="8"/>
      <c r="H2" s="9" t="s">
        <v>7</v>
      </c>
      <c r="I2" s="8"/>
      <c r="J2" s="9"/>
      <c r="K2" s="4"/>
      <c r="L2" s="4"/>
    </row>
    <row r="3" spans="1:12" ht="15">
      <c r="A3" s="10"/>
      <c r="B3" s="11" t="s">
        <v>10</v>
      </c>
      <c r="C3" s="12"/>
      <c r="D3" s="13"/>
      <c r="E3" s="13"/>
      <c r="F3" s="14"/>
      <c r="G3" s="13"/>
      <c r="H3" s="13"/>
      <c r="I3" s="13"/>
      <c r="J3" s="4"/>
      <c r="K3" s="4"/>
      <c r="L3" s="4"/>
    </row>
    <row r="4" spans="1:12" ht="15">
      <c r="A4" s="15"/>
      <c r="B4" s="16" t="s">
        <v>11</v>
      </c>
      <c r="C4" s="17"/>
      <c r="D4" s="250"/>
      <c r="E4" s="251"/>
      <c r="F4" s="251"/>
      <c r="G4" s="251"/>
      <c r="H4" s="18"/>
      <c r="I4" s="18"/>
      <c r="J4" s="4"/>
      <c r="K4" s="4"/>
      <c r="L4" s="4"/>
    </row>
    <row r="5" spans="1:12" ht="15">
      <c r="A5" s="15"/>
      <c r="B5" s="16" t="s">
        <v>12</v>
      </c>
      <c r="C5" s="17"/>
      <c r="D5" s="250"/>
      <c r="E5" s="251"/>
      <c r="F5" s="251"/>
      <c r="G5" s="251"/>
      <c r="H5" s="18"/>
      <c r="I5" s="18"/>
      <c r="J5" s="4"/>
      <c r="K5" s="4"/>
      <c r="L5" s="4"/>
    </row>
    <row r="6" spans="1:12" ht="15">
      <c r="A6" s="15"/>
      <c r="B6" s="16"/>
      <c r="C6" s="17"/>
      <c r="D6" s="19"/>
      <c r="E6" s="20"/>
      <c r="F6" s="20"/>
      <c r="G6" s="20"/>
      <c r="H6" s="18"/>
      <c r="I6" s="18"/>
      <c r="J6" s="4"/>
      <c r="K6" s="4"/>
      <c r="L6" s="4"/>
    </row>
    <row r="7" spans="1:12" ht="15">
      <c r="A7" s="15"/>
      <c r="B7" s="16" t="s">
        <v>13</v>
      </c>
      <c r="C7" s="17"/>
      <c r="D7" s="21">
        <v>1000000000</v>
      </c>
      <c r="E7" s="22" t="s">
        <v>14</v>
      </c>
      <c r="F7" s="23"/>
      <c r="G7" s="24"/>
      <c r="H7" s="25"/>
      <c r="I7" s="25"/>
      <c r="J7" s="4"/>
      <c r="K7" s="4"/>
      <c r="L7" s="4"/>
    </row>
    <row r="8" spans="1:12" ht="15">
      <c r="A8" s="15"/>
      <c r="B8" s="16" t="s">
        <v>21</v>
      </c>
      <c r="C8" s="17"/>
      <c r="D8" s="21">
        <v>1000</v>
      </c>
      <c r="E8" s="26" t="s">
        <v>22</v>
      </c>
      <c r="F8" s="23"/>
      <c r="G8" s="24"/>
      <c r="H8" s="25"/>
      <c r="I8" s="25"/>
      <c r="J8" s="4"/>
      <c r="K8" s="4"/>
      <c r="L8" s="4"/>
    </row>
    <row r="9" spans="1:12" ht="15">
      <c r="A9" s="15"/>
      <c r="B9" s="16"/>
      <c r="C9" s="17"/>
      <c r="D9" s="27"/>
      <c r="E9" s="26"/>
      <c r="F9" s="23"/>
      <c r="G9" s="24"/>
      <c r="H9" s="25"/>
      <c r="I9" s="25"/>
      <c r="J9" s="4"/>
      <c r="K9" s="4"/>
      <c r="L9" s="4"/>
    </row>
    <row r="10" spans="1:12" ht="15">
      <c r="A10" s="15"/>
      <c r="B10" s="5" t="s">
        <v>23</v>
      </c>
      <c r="C10" s="17"/>
      <c r="D10" s="21">
        <v>115</v>
      </c>
      <c r="E10" s="22" t="s">
        <v>24</v>
      </c>
      <c r="F10" s="28"/>
      <c r="G10" s="25"/>
      <c r="H10" s="25"/>
      <c r="I10" s="25"/>
      <c r="J10" s="4"/>
      <c r="K10" s="4"/>
      <c r="L10" s="4"/>
    </row>
    <row r="11" spans="1:12" ht="15">
      <c r="A11" s="15"/>
      <c r="B11" s="5" t="s">
        <v>25</v>
      </c>
      <c r="C11" s="17"/>
      <c r="D11" s="21">
        <v>72</v>
      </c>
      <c r="E11" s="22" t="s">
        <v>24</v>
      </c>
      <c r="F11" s="28"/>
      <c r="G11" s="25"/>
      <c r="H11" s="25"/>
      <c r="I11" s="25"/>
      <c r="J11" s="4"/>
      <c r="K11" s="4"/>
      <c r="L11" s="4"/>
    </row>
    <row r="12" spans="1:12" ht="15">
      <c r="A12" s="15"/>
      <c r="B12" s="5" t="s">
        <v>26</v>
      </c>
      <c r="C12" s="17"/>
      <c r="D12" s="21">
        <v>28</v>
      </c>
      <c r="E12" s="22" t="s">
        <v>24</v>
      </c>
      <c r="F12" s="28"/>
      <c r="G12" s="25"/>
      <c r="H12" s="25"/>
      <c r="I12" s="25"/>
      <c r="J12" s="4"/>
      <c r="K12" s="4"/>
      <c r="L12" s="4"/>
    </row>
    <row r="13" spans="1:12" ht="15">
      <c r="A13" s="5"/>
      <c r="B13" s="16" t="s">
        <v>30</v>
      </c>
      <c r="C13" s="17"/>
      <c r="D13" s="29">
        <v>800</v>
      </c>
      <c r="E13" s="22" t="s">
        <v>22</v>
      </c>
      <c r="F13" s="5"/>
      <c r="G13" s="4"/>
      <c r="H13" s="4"/>
      <c r="I13" s="4"/>
      <c r="J13" s="4"/>
      <c r="K13" s="4"/>
      <c r="L13" s="4"/>
    </row>
    <row r="14" spans="1:12" ht="15">
      <c r="A14" s="5"/>
      <c r="B14" s="16"/>
      <c r="C14" s="17"/>
      <c r="D14" s="30"/>
      <c r="E14" s="22"/>
      <c r="F14" s="5"/>
      <c r="G14" s="4"/>
      <c r="H14" s="4"/>
      <c r="I14" s="4"/>
      <c r="J14" s="4"/>
      <c r="K14" s="4"/>
      <c r="L14" s="4"/>
    </row>
    <row r="15" spans="1:12" ht="15">
      <c r="A15" s="5"/>
      <c r="B15" s="31" t="s">
        <v>85</v>
      </c>
      <c r="C15" s="17"/>
      <c r="D15" s="29"/>
      <c r="E15" s="22" t="s">
        <v>19</v>
      </c>
      <c r="F15" s="5"/>
      <c r="G15" s="4"/>
      <c r="H15" s="4"/>
      <c r="I15" s="4"/>
      <c r="J15" s="4"/>
      <c r="K15" s="4"/>
      <c r="L15" s="4"/>
    </row>
    <row r="16" spans="1:12" ht="15">
      <c r="A16" s="32"/>
      <c r="B16" s="4"/>
      <c r="C16" s="33"/>
      <c r="D16" s="34"/>
      <c r="E16" s="34"/>
      <c r="F16" s="32"/>
      <c r="G16" s="4"/>
      <c r="H16" s="4"/>
      <c r="I16" s="4"/>
      <c r="J16" s="4"/>
      <c r="K16" s="4"/>
      <c r="L16" s="4"/>
    </row>
    <row r="17" spans="1:12" ht="17.45">
      <c r="A17" s="35"/>
      <c r="B17" s="36" t="s">
        <v>86</v>
      </c>
      <c r="C17" s="37"/>
      <c r="D17" s="38"/>
      <c r="E17" s="38"/>
      <c r="F17" s="39"/>
      <c r="G17" s="4"/>
      <c r="H17" s="4"/>
      <c r="I17" s="40" t="s">
        <v>87</v>
      </c>
      <c r="J17" s="38"/>
      <c r="K17" s="38"/>
      <c r="L17" s="39"/>
    </row>
    <row r="18" spans="1:12" ht="15">
      <c r="A18" s="15"/>
      <c r="B18" s="4"/>
      <c r="C18" s="3"/>
      <c r="D18" s="4"/>
      <c r="E18" s="4"/>
      <c r="F18" s="5"/>
      <c r="G18" s="4"/>
      <c r="H18" s="4"/>
      <c r="I18" s="41"/>
      <c r="J18" s="42"/>
      <c r="K18" s="42"/>
      <c r="L18" s="43"/>
    </row>
    <row r="19" spans="1:12" ht="15">
      <c r="A19" s="15"/>
      <c r="B19" s="11" t="s">
        <v>77</v>
      </c>
      <c r="C19" s="3"/>
      <c r="D19" s="44">
        <f>'o-sp-total'!B40</f>
        <v>165895356.9934737</v>
      </c>
      <c r="E19" s="4" t="s">
        <v>14</v>
      </c>
      <c r="F19" s="5"/>
      <c r="G19" s="45" t="s">
        <v>88</v>
      </c>
      <c r="H19" s="9"/>
      <c r="I19" s="45"/>
      <c r="J19" s="44">
        <f>'o-sp-total'!E40</f>
        <v>0</v>
      </c>
      <c r="K19" s="4" t="s">
        <v>14</v>
      </c>
      <c r="L19" s="5"/>
    </row>
    <row r="20" spans="1:12" ht="15">
      <c r="A20" s="15"/>
      <c r="B20" s="5"/>
      <c r="C20" s="3"/>
      <c r="D20" s="4"/>
      <c r="E20" s="4"/>
      <c r="F20" s="5"/>
      <c r="G20" s="4"/>
      <c r="H20" s="4"/>
      <c r="I20" s="3"/>
      <c r="J20" s="4"/>
      <c r="K20" s="4"/>
      <c r="L20" s="5"/>
    </row>
    <row r="21" spans="1:12" ht="15">
      <c r="A21" s="15"/>
      <c r="B21" s="12" t="s">
        <v>89</v>
      </c>
      <c r="C21" s="3"/>
      <c r="D21" s="44">
        <f>'o-omk-total'!C37</f>
        <v>24299391</v>
      </c>
      <c r="E21" s="4" t="s">
        <v>14</v>
      </c>
      <c r="F21" s="5"/>
      <c r="G21" s="248" t="s">
        <v>88</v>
      </c>
      <c r="H21" s="252"/>
      <c r="I21" s="3"/>
      <c r="J21" s="44">
        <f>'o-omk-total'!B43</f>
        <v>0</v>
      </c>
      <c r="K21" s="4" t="s">
        <v>14</v>
      </c>
      <c r="L21" s="5"/>
    </row>
    <row r="22" spans="1:12" ht="15">
      <c r="A22" s="15"/>
      <c r="B22" s="4"/>
      <c r="C22" s="3"/>
      <c r="D22" s="4"/>
      <c r="E22" s="4"/>
      <c r="F22" s="5"/>
      <c r="G22" s="4"/>
      <c r="H22" s="4"/>
      <c r="I22" s="3"/>
      <c r="J22" s="4"/>
      <c r="K22" s="4"/>
      <c r="L22" s="5"/>
    </row>
    <row r="23" spans="1:12" ht="15" thickBot="1">
      <c r="A23" s="15"/>
      <c r="B23" s="12" t="s">
        <v>78</v>
      </c>
      <c r="C23" s="3"/>
      <c r="D23" s="46">
        <f>(D19-D21)</f>
        <v>141595965.9934737</v>
      </c>
      <c r="E23" s="4" t="s">
        <v>14</v>
      </c>
      <c r="F23" s="5"/>
      <c r="G23" s="4"/>
      <c r="H23" s="4"/>
      <c r="I23" s="3"/>
      <c r="J23" s="46">
        <f>J19-J21</f>
        <v>0</v>
      </c>
      <c r="K23" s="4" t="s">
        <v>14</v>
      </c>
      <c r="L23" s="5"/>
    </row>
    <row r="24" spans="1:12" ht="15" thickTop="1">
      <c r="A24" s="15"/>
      <c r="B24" s="34"/>
      <c r="C24" s="33"/>
      <c r="D24" s="34"/>
      <c r="E24" s="34"/>
      <c r="F24" s="32"/>
      <c r="G24" s="4"/>
      <c r="H24" s="4"/>
      <c r="I24" s="33"/>
      <c r="J24" s="34"/>
      <c r="K24" s="34"/>
      <c r="L24" s="32"/>
    </row>
    <row r="25" spans="1:12" ht="17.45">
      <c r="A25" s="35"/>
      <c r="B25" s="36" t="s">
        <v>80</v>
      </c>
      <c r="C25" s="37"/>
      <c r="D25" s="38"/>
      <c r="E25" s="38"/>
      <c r="F25" s="39"/>
      <c r="G25" s="248" t="s">
        <v>88</v>
      </c>
      <c r="H25" s="249"/>
      <c r="I25" s="47" t="s">
        <v>90</v>
      </c>
      <c r="J25" s="38"/>
      <c r="K25" s="38"/>
      <c r="L25" s="39"/>
    </row>
    <row r="26" spans="1:12" ht="15">
      <c r="A26" s="15"/>
      <c r="B26" s="43"/>
      <c r="C26" s="41"/>
      <c r="D26" s="42"/>
      <c r="E26" s="42"/>
      <c r="F26" s="43"/>
      <c r="G26" s="4"/>
      <c r="H26" s="4"/>
      <c r="I26" s="41"/>
      <c r="J26" s="42"/>
      <c r="K26" s="42"/>
      <c r="L26" s="43"/>
    </row>
    <row r="27" spans="1:12" ht="15">
      <c r="A27" s="15"/>
      <c r="B27" s="11" t="s">
        <v>81</v>
      </c>
      <c r="C27" s="3"/>
      <c r="D27" s="4"/>
      <c r="E27" s="4"/>
      <c r="F27" s="5"/>
      <c r="G27" s="4"/>
      <c r="H27" s="4"/>
      <c r="I27" s="3"/>
      <c r="J27" s="4"/>
      <c r="K27" s="4"/>
      <c r="L27" s="5"/>
    </row>
    <row r="28" spans="1:12" ht="15">
      <c r="A28" s="15"/>
      <c r="B28" s="16" t="s">
        <v>77</v>
      </c>
      <c r="C28" s="3"/>
      <c r="D28" s="44">
        <f>'o-var'!B36</f>
        <v>123345261.75537844</v>
      </c>
      <c r="E28" s="4" t="s">
        <v>14</v>
      </c>
      <c r="F28" s="5"/>
      <c r="G28" s="4"/>
      <c r="H28" s="4"/>
      <c r="I28" s="3"/>
      <c r="J28" s="44">
        <f>'o-var'!E36</f>
        <v>0</v>
      </c>
      <c r="K28" s="4" t="s">
        <v>14</v>
      </c>
      <c r="L28" s="5"/>
    </row>
    <row r="29" spans="1:12" ht="15">
      <c r="A29" s="15"/>
      <c r="B29" s="16"/>
      <c r="C29" s="3"/>
      <c r="D29" s="4"/>
      <c r="E29" s="4"/>
      <c r="F29" s="5"/>
      <c r="G29" s="4"/>
      <c r="H29" s="4"/>
      <c r="I29" s="3"/>
      <c r="J29" s="4"/>
      <c r="K29" s="4"/>
      <c r="L29" s="5"/>
    </row>
    <row r="30" spans="1:12" ht="15">
      <c r="A30" s="15"/>
      <c r="B30" s="16" t="s">
        <v>71</v>
      </c>
      <c r="C30" s="3"/>
      <c r="D30" s="44">
        <f>D21</f>
        <v>24299391</v>
      </c>
      <c r="E30" s="4" t="s">
        <v>14</v>
      </c>
      <c r="F30" s="5"/>
      <c r="G30" s="4"/>
      <c r="H30" s="4"/>
      <c r="I30" s="3"/>
      <c r="J30" s="44">
        <f>J21</f>
        <v>0</v>
      </c>
      <c r="K30" s="4" t="s">
        <v>14</v>
      </c>
      <c r="L30" s="5"/>
    </row>
    <row r="31" spans="1:12" ht="15">
      <c r="A31" s="15"/>
      <c r="B31" s="16"/>
      <c r="C31" s="3"/>
      <c r="D31" s="4"/>
      <c r="E31" s="4"/>
      <c r="F31" s="5"/>
      <c r="G31" s="4"/>
      <c r="H31" s="4"/>
      <c r="I31" s="3"/>
      <c r="J31" s="4"/>
      <c r="K31" s="4"/>
      <c r="L31" s="5"/>
    </row>
    <row r="32" spans="1:12" ht="15" thickBot="1">
      <c r="A32" s="15"/>
      <c r="B32" s="16" t="s">
        <v>78</v>
      </c>
      <c r="C32" s="3"/>
      <c r="D32" s="46">
        <f>(D28-D30)</f>
        <v>99045870.75537844</v>
      </c>
      <c r="E32" s="4" t="s">
        <v>14</v>
      </c>
      <c r="F32" s="5"/>
      <c r="G32" s="4"/>
      <c r="H32" s="4"/>
      <c r="I32" s="3"/>
      <c r="J32" s="46">
        <f>J28-J30</f>
        <v>0</v>
      </c>
      <c r="K32" s="4" t="s">
        <v>14</v>
      </c>
      <c r="L32" s="5"/>
    </row>
    <row r="33" spans="1:12" ht="15" thickTop="1">
      <c r="A33" s="15"/>
      <c r="B33" s="5"/>
      <c r="C33" s="3"/>
      <c r="D33" s="4"/>
      <c r="E33" s="4"/>
      <c r="F33" s="5"/>
      <c r="G33" s="4"/>
      <c r="H33" s="4"/>
      <c r="I33" s="3"/>
      <c r="J33" s="4"/>
      <c r="K33" s="4"/>
      <c r="L33" s="5"/>
    </row>
    <row r="34" spans="1:12" ht="15">
      <c r="A34" s="15"/>
      <c r="B34" s="11" t="s">
        <v>82</v>
      </c>
      <c r="C34" s="3"/>
      <c r="D34" s="4"/>
      <c r="E34" s="4"/>
      <c r="F34" s="5"/>
      <c r="G34" s="4"/>
      <c r="H34" s="4"/>
      <c r="I34" s="3"/>
      <c r="J34" s="4"/>
      <c r="K34" s="4"/>
      <c r="L34" s="5"/>
    </row>
    <row r="35" spans="1:12" ht="15">
      <c r="A35" s="15"/>
      <c r="B35" s="16" t="s">
        <v>77</v>
      </c>
      <c r="C35" s="3"/>
      <c r="D35" s="44">
        <f>'o-var'!D36</f>
        <v>207341452.23156893</v>
      </c>
      <c r="E35" s="4" t="s">
        <v>14</v>
      </c>
      <c r="F35" s="5"/>
      <c r="G35" s="4"/>
      <c r="H35" s="4"/>
      <c r="I35" s="3"/>
      <c r="J35" s="44">
        <f>'o-var'!G36</f>
        <v>0</v>
      </c>
      <c r="K35" s="4" t="s">
        <v>14</v>
      </c>
      <c r="L35" s="5"/>
    </row>
    <row r="36" spans="1:12" ht="15">
      <c r="A36" s="15"/>
      <c r="B36" s="16"/>
      <c r="C36" s="3"/>
      <c r="D36" s="4"/>
      <c r="E36" s="4"/>
      <c r="F36" s="5"/>
      <c r="G36" s="4"/>
      <c r="H36" s="4"/>
      <c r="I36" s="3"/>
      <c r="J36" s="4"/>
      <c r="K36" s="4"/>
      <c r="L36" s="5"/>
    </row>
    <row r="37" spans="1:12" ht="15">
      <c r="A37" s="15"/>
      <c r="B37" s="16" t="s">
        <v>71</v>
      </c>
      <c r="C37" s="3"/>
      <c r="D37" s="44">
        <f>D21</f>
        <v>24299391</v>
      </c>
      <c r="E37" s="4" t="s">
        <v>14</v>
      </c>
      <c r="F37" s="5"/>
      <c r="G37" s="4"/>
      <c r="H37" s="4"/>
      <c r="I37" s="3"/>
      <c r="J37" s="44">
        <f>J21</f>
        <v>0</v>
      </c>
      <c r="K37" s="4" t="s">
        <v>14</v>
      </c>
      <c r="L37" s="5"/>
    </row>
    <row r="38" spans="1:12" ht="15">
      <c r="A38" s="15"/>
      <c r="B38" s="16"/>
      <c r="C38" s="3"/>
      <c r="D38" s="4"/>
      <c r="E38" s="4"/>
      <c r="F38" s="5"/>
      <c r="G38" s="4"/>
      <c r="H38" s="4"/>
      <c r="I38" s="3"/>
      <c r="J38" s="4"/>
      <c r="K38" s="4"/>
      <c r="L38" s="5"/>
    </row>
    <row r="39" spans="1:12" ht="15" thickBot="1">
      <c r="A39" s="15"/>
      <c r="B39" s="16" t="s">
        <v>78</v>
      </c>
      <c r="C39" s="3"/>
      <c r="D39" s="46">
        <f>(D35-D37)</f>
        <v>183042061.23156893</v>
      </c>
      <c r="E39" s="4" t="s">
        <v>14</v>
      </c>
      <c r="F39" s="5"/>
      <c r="G39" s="4"/>
      <c r="H39" s="4"/>
      <c r="I39" s="3"/>
      <c r="J39" s="46">
        <f>J35-J37</f>
        <v>0</v>
      </c>
      <c r="K39" s="4" t="s">
        <v>14</v>
      </c>
      <c r="L39" s="5"/>
    </row>
    <row r="40" spans="1:12" ht="15" thickTop="1">
      <c r="A40" s="48"/>
      <c r="B40" s="32"/>
      <c r="C40" s="33"/>
      <c r="D40" s="34"/>
      <c r="E40" s="34"/>
      <c r="F40" s="32"/>
      <c r="G40" s="4"/>
      <c r="H40" s="4"/>
      <c r="I40" s="33"/>
      <c r="J40" s="34"/>
      <c r="K40" s="34"/>
      <c r="L40" s="32"/>
    </row>
    <row r="41" spans="1:12" ht="15">
      <c r="A41" s="4"/>
      <c r="B41" s="4"/>
      <c r="C41" s="4"/>
      <c r="D41" s="4"/>
      <c r="E41" s="4"/>
      <c r="F41" s="4"/>
      <c r="G41" s="4"/>
      <c r="H41" s="4"/>
      <c r="I41" s="4"/>
      <c r="J41" s="4"/>
      <c r="K41" s="4"/>
      <c r="L41" s="4"/>
    </row>
    <row r="42" spans="1:12" ht="15">
      <c r="A42" s="4"/>
      <c r="B42" s="4"/>
      <c r="C42" s="4"/>
      <c r="D42" s="4"/>
      <c r="E42" s="4"/>
      <c r="F42" s="4"/>
      <c r="G42" s="4"/>
      <c r="H42" s="4"/>
      <c r="I42" s="4"/>
      <c r="J42" s="4"/>
      <c r="K42" s="4"/>
      <c r="L42" s="4"/>
    </row>
    <row r="43" spans="1:12" ht="15">
      <c r="A43" s="4"/>
      <c r="B43" s="4"/>
      <c r="C43" s="4"/>
      <c r="D43" s="4"/>
      <c r="E43" s="4"/>
      <c r="F43" s="4"/>
      <c r="G43" s="4"/>
      <c r="H43" s="4"/>
      <c r="I43" s="4"/>
      <c r="J43" s="4"/>
      <c r="K43" s="4"/>
      <c r="L43" s="4"/>
    </row>
    <row r="44" spans="1:12" ht="15">
      <c r="A44" s="4"/>
      <c r="B44" s="4"/>
      <c r="C44" s="4"/>
      <c r="D44" s="4"/>
      <c r="E44" s="4"/>
      <c r="F44" s="4"/>
      <c r="G44" s="4"/>
      <c r="H44" s="4"/>
      <c r="I44" s="4"/>
      <c r="J44" s="4"/>
      <c r="K44" s="4"/>
      <c r="L44" s="4"/>
    </row>
    <row r="45" spans="1:12" ht="15">
      <c r="A45" s="4"/>
      <c r="B45" s="4"/>
      <c r="C45" s="4"/>
      <c r="D45" s="4"/>
      <c r="E45" s="4"/>
      <c r="F45" s="4"/>
      <c r="G45" s="4"/>
      <c r="H45" s="4"/>
      <c r="I45" s="4"/>
      <c r="J45" s="4"/>
      <c r="K45" s="4"/>
      <c r="L45" s="4"/>
    </row>
    <row r="46" spans="1:12" ht="15">
      <c r="A46" s="4"/>
      <c r="B46" s="4"/>
      <c r="C46" s="4"/>
      <c r="D46" s="4"/>
      <c r="E46" s="4"/>
      <c r="F46" s="4"/>
      <c r="G46" s="4"/>
      <c r="H46" s="4"/>
      <c r="I46" s="4"/>
      <c r="J46" s="4"/>
      <c r="K46" s="4"/>
      <c r="L46" s="4"/>
    </row>
    <row r="47" spans="1:12" ht="15">
      <c r="A47" s="4"/>
      <c r="B47" s="4"/>
      <c r="C47" s="4"/>
      <c r="D47" s="4"/>
      <c r="E47" s="4"/>
      <c r="F47" s="4"/>
      <c r="G47" s="4"/>
      <c r="H47" s="4"/>
      <c r="I47" s="4"/>
      <c r="J47" s="4"/>
      <c r="K47" s="4"/>
      <c r="L47" s="4"/>
    </row>
    <row r="48" spans="1:12" ht="15">
      <c r="A48" s="4"/>
      <c r="B48" s="4"/>
      <c r="C48" s="4"/>
      <c r="D48" s="4"/>
      <c r="E48" s="4"/>
      <c r="F48" s="4"/>
      <c r="G48" s="4"/>
      <c r="H48" s="4"/>
      <c r="I48" s="4"/>
      <c r="J48" s="4"/>
      <c r="K48" s="4"/>
      <c r="L48" s="4"/>
    </row>
    <row r="49" spans="1:12" ht="15">
      <c r="A49" s="4"/>
      <c r="B49" s="4"/>
      <c r="C49" s="4"/>
      <c r="D49" s="4"/>
      <c r="E49" s="4"/>
      <c r="F49" s="4"/>
      <c r="G49" s="4"/>
      <c r="H49" s="4"/>
      <c r="I49" s="4"/>
      <c r="J49" s="4"/>
      <c r="K49" s="4"/>
      <c r="L49" s="4"/>
    </row>
    <row r="50" spans="1:12" ht="15">
      <c r="A50" s="4"/>
      <c r="B50" s="4"/>
      <c r="C50" s="4"/>
      <c r="D50" s="4"/>
      <c r="E50" s="4"/>
      <c r="F50" s="4"/>
      <c r="G50" s="4"/>
      <c r="H50" s="4"/>
      <c r="I50" s="4"/>
      <c r="J50" s="4"/>
      <c r="K50" s="4"/>
      <c r="L50" s="4"/>
    </row>
    <row r="51" spans="1:12" ht="15">
      <c r="A51" s="4"/>
      <c r="B51" s="4"/>
      <c r="C51" s="4"/>
      <c r="D51" s="4"/>
      <c r="E51" s="4"/>
      <c r="F51" s="4"/>
      <c r="G51" s="4"/>
      <c r="H51" s="4"/>
      <c r="I51" s="4"/>
      <c r="J51" s="4"/>
      <c r="K51" s="4"/>
      <c r="L51" s="4"/>
    </row>
    <row r="52" spans="1:12" ht="15">
      <c r="A52" s="4"/>
      <c r="B52" s="4"/>
      <c r="C52" s="4"/>
      <c r="D52" s="4"/>
      <c r="E52" s="4"/>
      <c r="F52" s="4"/>
      <c r="G52" s="4"/>
      <c r="H52" s="4"/>
      <c r="I52" s="4"/>
      <c r="J52" s="4"/>
      <c r="K52" s="4"/>
      <c r="L52" s="4"/>
    </row>
    <row r="53" spans="1:12" ht="15">
      <c r="A53" s="4"/>
      <c r="B53" s="4"/>
      <c r="C53" s="4"/>
      <c r="D53" s="4"/>
      <c r="E53" s="4"/>
      <c r="F53" s="4"/>
      <c r="G53" s="4"/>
      <c r="H53" s="4"/>
      <c r="I53" s="4"/>
      <c r="J53" s="4"/>
      <c r="K53" s="4"/>
      <c r="L53" s="4"/>
    </row>
    <row r="54" spans="1:12" ht="15">
      <c r="A54" s="4"/>
      <c r="B54" s="4"/>
      <c r="C54" s="4"/>
      <c r="D54" s="4"/>
      <c r="E54" s="4"/>
      <c r="F54" s="4"/>
      <c r="G54" s="4"/>
      <c r="H54" s="4"/>
      <c r="I54" s="4"/>
      <c r="J54" s="4"/>
      <c r="K54" s="4"/>
      <c r="L54" s="4"/>
    </row>
    <row r="55" spans="1:12" ht="15">
      <c r="A55" s="4"/>
      <c r="B55" s="4"/>
      <c r="C55" s="4"/>
      <c r="D55" s="4"/>
      <c r="E55" s="4"/>
      <c r="F55" s="4"/>
      <c r="G55" s="4"/>
      <c r="H55" s="4"/>
      <c r="I55" s="4"/>
      <c r="J55" s="4"/>
      <c r="K55" s="4"/>
      <c r="L55" s="4"/>
    </row>
    <row r="56" spans="1:12" ht="15">
      <c r="A56" s="4"/>
      <c r="B56" s="4"/>
      <c r="C56" s="4"/>
      <c r="D56" s="4"/>
      <c r="E56" s="4"/>
      <c r="F56" s="4"/>
      <c r="G56" s="4"/>
      <c r="H56" s="4"/>
      <c r="I56" s="4"/>
      <c r="J56" s="4"/>
      <c r="K56" s="4"/>
      <c r="L56" s="4"/>
    </row>
    <row r="57" spans="1:12" ht="15">
      <c r="A57" s="4"/>
      <c r="B57" s="4"/>
      <c r="C57" s="4"/>
      <c r="D57" s="4"/>
      <c r="E57" s="4"/>
      <c r="F57" s="4"/>
      <c r="G57" s="4"/>
      <c r="H57" s="4"/>
      <c r="I57" s="4"/>
      <c r="J57" s="4"/>
      <c r="K57" s="4"/>
      <c r="L57" s="4"/>
    </row>
    <row r="58" spans="1:12" ht="15">
      <c r="A58" s="4"/>
      <c r="B58" s="4"/>
      <c r="C58" s="4"/>
      <c r="D58" s="4"/>
      <c r="E58" s="4"/>
      <c r="F58" s="4"/>
      <c r="G58" s="4"/>
      <c r="H58" s="4"/>
      <c r="I58" s="4"/>
      <c r="J58" s="4"/>
      <c r="K58" s="4"/>
      <c r="L58" s="4"/>
    </row>
    <row r="59" spans="1:12" ht="15">
      <c r="A59" s="4"/>
      <c r="B59" s="4"/>
      <c r="C59" s="4"/>
      <c r="D59" s="4"/>
      <c r="E59" s="4"/>
      <c r="F59" s="4"/>
      <c r="G59" s="4"/>
      <c r="H59" s="4"/>
      <c r="I59" s="4"/>
      <c r="J59" s="4"/>
      <c r="K59" s="4"/>
      <c r="L59" s="4"/>
    </row>
    <row r="60" spans="1:12" ht="15">
      <c r="A60" s="4"/>
      <c r="B60" s="4"/>
      <c r="C60" s="4"/>
      <c r="D60" s="4"/>
      <c r="E60" s="4"/>
      <c r="F60" s="4"/>
      <c r="G60" s="4"/>
      <c r="H60" s="4"/>
      <c r="I60" s="4"/>
      <c r="J60" s="4"/>
      <c r="K60" s="4"/>
      <c r="L60" s="4"/>
    </row>
    <row r="61" spans="1:12" ht="15">
      <c r="A61" s="4"/>
      <c r="B61" s="4"/>
      <c r="C61" s="4"/>
      <c r="D61" s="4"/>
      <c r="E61" s="4"/>
      <c r="F61" s="4"/>
      <c r="G61" s="4"/>
      <c r="H61" s="4"/>
      <c r="I61" s="4"/>
      <c r="J61" s="4"/>
      <c r="K61" s="4"/>
      <c r="L61" s="4"/>
    </row>
    <row r="62" spans="1:12" ht="15">
      <c r="A62" s="4"/>
      <c r="B62" s="4"/>
      <c r="C62" s="4"/>
      <c r="D62" s="4"/>
      <c r="E62" s="4"/>
      <c r="F62" s="4"/>
      <c r="G62" s="4"/>
      <c r="H62" s="4"/>
      <c r="I62" s="4"/>
      <c r="J62" s="4"/>
      <c r="K62" s="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row r="65" spans="1:12" ht="15">
      <c r="A65" s="4"/>
      <c r="B65" s="4"/>
      <c r="C65" s="4"/>
      <c r="D65" s="4"/>
      <c r="E65" s="4"/>
      <c r="F65" s="4"/>
      <c r="G65" s="4"/>
      <c r="H65" s="4"/>
      <c r="I65" s="4"/>
      <c r="J65" s="4"/>
      <c r="K65" s="4"/>
      <c r="L65" s="4"/>
    </row>
    <row r="66" spans="1:12" ht="15">
      <c r="A66" s="4"/>
      <c r="B66" s="4"/>
      <c r="C66" s="4"/>
      <c r="D66" s="4"/>
      <c r="E66" s="4"/>
      <c r="F66" s="4"/>
      <c r="G66" s="4"/>
      <c r="H66" s="4"/>
      <c r="I66" s="4"/>
      <c r="J66" s="4"/>
      <c r="K66" s="4"/>
      <c r="L66" s="4"/>
    </row>
    <row r="67" spans="1:12" ht="15">
      <c r="A67" s="4"/>
      <c r="B67" s="4"/>
      <c r="C67" s="4"/>
      <c r="D67" s="4"/>
      <c r="E67" s="4"/>
      <c r="F67" s="4"/>
      <c r="G67" s="4"/>
      <c r="H67" s="4"/>
      <c r="I67" s="4"/>
      <c r="J67" s="4"/>
      <c r="K67" s="4"/>
      <c r="L67" s="4"/>
    </row>
    <row r="68" spans="1:12" ht="15">
      <c r="A68" s="4"/>
      <c r="B68" s="4"/>
      <c r="C68" s="4"/>
      <c r="D68" s="4"/>
      <c r="E68" s="4"/>
      <c r="F68" s="4"/>
      <c r="G68" s="4"/>
      <c r="H68" s="4"/>
      <c r="I68" s="4"/>
      <c r="J68" s="4"/>
      <c r="K68" s="4"/>
      <c r="L68" s="4"/>
    </row>
    <row r="69" spans="1:12" ht="15">
      <c r="A69" s="4"/>
      <c r="B69" s="4"/>
      <c r="C69" s="4"/>
      <c r="D69" s="4"/>
      <c r="E69" s="4"/>
      <c r="F69" s="4"/>
      <c r="G69" s="4"/>
      <c r="H69" s="4"/>
      <c r="I69" s="4"/>
      <c r="J69" s="4"/>
      <c r="K69" s="4"/>
      <c r="L69" s="4"/>
    </row>
    <row r="70" spans="1:12" ht="15">
      <c r="A70" s="4"/>
      <c r="B70" s="4"/>
      <c r="C70" s="4"/>
      <c r="D70" s="4"/>
      <c r="E70" s="4"/>
      <c r="F70" s="4"/>
      <c r="G70" s="4"/>
      <c r="H70" s="4"/>
      <c r="I70" s="4"/>
      <c r="J70" s="4"/>
      <c r="K70" s="4"/>
      <c r="L70" s="4"/>
    </row>
    <row r="71" spans="1:12" ht="15">
      <c r="A71" s="4"/>
      <c r="B71" s="4"/>
      <c r="C71" s="4"/>
      <c r="D71" s="4"/>
      <c r="E71" s="4"/>
      <c r="F71" s="4"/>
      <c r="G71" s="4"/>
      <c r="H71" s="4"/>
      <c r="I71" s="4"/>
      <c r="J71" s="4"/>
      <c r="K71" s="4"/>
      <c r="L71" s="4"/>
    </row>
    <row r="72" spans="1:12" ht="15">
      <c r="A72" s="4"/>
      <c r="B72" s="4"/>
      <c r="C72" s="4"/>
      <c r="D72" s="4"/>
      <c r="E72" s="4"/>
      <c r="F72" s="4"/>
      <c r="G72" s="4"/>
      <c r="H72" s="4"/>
      <c r="I72" s="4"/>
      <c r="J72" s="4"/>
      <c r="K72" s="4"/>
      <c r="L72" s="4"/>
    </row>
    <row r="73" spans="1:12" ht="15">
      <c r="A73" s="4"/>
      <c r="B73" s="4"/>
      <c r="C73" s="4"/>
      <c r="D73" s="4"/>
      <c r="E73" s="4"/>
      <c r="F73" s="4"/>
      <c r="G73" s="4"/>
      <c r="H73" s="4"/>
      <c r="I73" s="4"/>
      <c r="J73" s="4"/>
      <c r="K73" s="4"/>
      <c r="L73" s="4"/>
    </row>
    <row r="74" spans="1:12" ht="15">
      <c r="A74" s="4"/>
      <c r="B74" s="4"/>
      <c r="C74" s="4"/>
      <c r="D74" s="4"/>
      <c r="E74" s="4"/>
      <c r="F74" s="4"/>
      <c r="G74" s="4"/>
      <c r="H74" s="4"/>
      <c r="I74" s="4"/>
      <c r="J74" s="4"/>
      <c r="K74" s="4"/>
      <c r="L74" s="4"/>
    </row>
    <row r="75" spans="1:12" ht="15">
      <c r="A75" s="4"/>
      <c r="B75" s="4"/>
      <c r="C75" s="4"/>
      <c r="D75" s="4"/>
      <c r="E75" s="4"/>
      <c r="F75" s="4"/>
      <c r="G75" s="4"/>
      <c r="H75" s="4"/>
      <c r="I75" s="4"/>
      <c r="J75" s="4"/>
      <c r="K75" s="4"/>
      <c r="L75" s="4"/>
    </row>
    <row r="76" spans="1:12" ht="15">
      <c r="A76" s="4"/>
      <c r="B76" s="4"/>
      <c r="C76" s="4"/>
      <c r="D76" s="4"/>
      <c r="E76" s="4"/>
      <c r="F76" s="4"/>
      <c r="G76" s="4"/>
      <c r="H76" s="4"/>
      <c r="I76" s="4"/>
      <c r="J76" s="4"/>
      <c r="K76" s="4"/>
      <c r="L76" s="4"/>
    </row>
  </sheetData>
  <sheetProtection algorithmName="SHA-512" hashValue="Nmd/hqcdOe/FdONa4OqRWM5VDEyjx4Y3AsFWEGPwhVHSdQLgk/YyVXQYz2HEecSazFL4ZaTObkxJ6+Yvk9sFkQ==" saltValue="+uyj53tLth0CfHr4QjWsSA==" spinCount="100000" sheet="1" objects="1" scenarios="1"/>
  <mergeCells count="6">
    <mergeCell ref="G25:H25"/>
    <mergeCell ref="G1:I1"/>
    <mergeCell ref="C2:F2"/>
    <mergeCell ref="D4:G4"/>
    <mergeCell ref="D5:G5"/>
    <mergeCell ref="G21:H21"/>
  </mergeCells>
  <hyperlinks>
    <hyperlink ref="H2" location="forside!A1" display="Til forside"/>
    <hyperlink ref="G19:I19" location="'Teori overslag'!A1" display="Teoretisk baggrund"/>
    <hyperlink ref="G21" location="'Teori overslag'!AN1" display="Teoretisk baggrund"/>
    <hyperlink ref="G25" location="'Teori overslag'!AA131" display="Teoretisk baggrund"/>
    <hyperlink ref="G21:H21" location="'o-omk-total'!A1" display="Teoretisk baggrund"/>
    <hyperlink ref="G25:H25" location="'o-var'!A1" display="Teoretisk baggrund"/>
    <hyperlink ref="G19" location="'o-sp-total'!A1" display="Teoretisk baggrund"/>
  </hyperlinks>
  <printOptions/>
  <pageMargins left="0.25" right="0.25" top="0.75" bottom="0.75" header="0.3" footer="0.3"/>
  <pageSetup fitToHeight="1" fitToWidth="1" horizontalDpi="600" verticalDpi="600" orientation="landscape" paperSize="9" scale="81" r:id="rId3"/>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1B14-39A5-47B5-8DA6-99A1D8AE46F8}">
  <dimension ref="A1:V83"/>
  <sheetViews>
    <sheetView workbookViewId="0" topLeftCell="A1">
      <selection activeCell="E26" sqref="E26:F26"/>
    </sheetView>
  </sheetViews>
  <sheetFormatPr defaultColWidth="9.140625" defaultRowHeight="15"/>
  <cols>
    <col min="1" max="1" width="55.7109375" style="0" customWidth="1"/>
    <col min="2" max="3" width="12.7109375" style="50" customWidth="1"/>
    <col min="4" max="4" width="12.7109375" style="0" customWidth="1"/>
    <col min="5" max="5" width="14.7109375" style="0" customWidth="1"/>
  </cols>
  <sheetData>
    <row r="1" spans="1:22" ht="15">
      <c r="A1" t="s">
        <v>231</v>
      </c>
      <c r="E1" s="4"/>
      <c r="F1" s="4"/>
      <c r="G1" s="4"/>
      <c r="H1" s="4"/>
      <c r="I1" s="4"/>
      <c r="J1" s="4"/>
      <c r="K1" s="4"/>
      <c r="L1" s="4"/>
      <c r="M1" s="4"/>
      <c r="N1" s="4"/>
      <c r="O1" s="4"/>
      <c r="P1" s="4"/>
      <c r="Q1" s="4"/>
      <c r="R1" s="4"/>
      <c r="S1" s="4"/>
      <c r="T1" s="4"/>
      <c r="U1" s="4"/>
      <c r="V1" s="4"/>
    </row>
    <row r="2" spans="5:22" ht="15">
      <c r="E2" s="4"/>
      <c r="F2" s="4"/>
      <c r="G2" s="4"/>
      <c r="H2" s="4"/>
      <c r="I2" s="4"/>
      <c r="J2" s="4"/>
      <c r="K2" s="4"/>
      <c r="L2" s="4"/>
      <c r="M2" s="4"/>
      <c r="N2" s="4"/>
      <c r="O2" s="4"/>
      <c r="P2" s="4"/>
      <c r="Q2" s="4"/>
      <c r="R2" s="4"/>
      <c r="S2" s="4"/>
      <c r="T2" s="4"/>
      <c r="U2" s="4"/>
      <c r="V2" s="4"/>
    </row>
    <row r="3" spans="5:22" ht="15">
      <c r="E3" s="4"/>
      <c r="F3" s="4"/>
      <c r="G3" s="4"/>
      <c r="H3" s="4"/>
      <c r="I3" s="4"/>
      <c r="J3" s="4"/>
      <c r="K3" s="4"/>
      <c r="L3" s="4"/>
      <c r="M3" s="4"/>
      <c r="N3" s="4"/>
      <c r="O3" s="4"/>
      <c r="P3" s="4"/>
      <c r="Q3" s="4"/>
      <c r="R3" s="4"/>
      <c r="S3" s="4"/>
      <c r="T3" s="4"/>
      <c r="U3" s="4"/>
      <c r="V3" s="4"/>
    </row>
    <row r="4" spans="5:22" ht="15">
      <c r="E4" s="4"/>
      <c r="F4" s="4"/>
      <c r="G4" s="4"/>
      <c r="H4" s="4"/>
      <c r="I4" s="4"/>
      <c r="J4" s="4"/>
      <c r="K4" s="4"/>
      <c r="L4" s="4"/>
      <c r="M4" s="4"/>
      <c r="N4" s="4"/>
      <c r="O4" s="4"/>
      <c r="P4" s="4"/>
      <c r="Q4" s="4"/>
      <c r="R4" s="4"/>
      <c r="S4" s="4"/>
      <c r="T4" s="4"/>
      <c r="U4" s="4"/>
      <c r="V4" s="4"/>
    </row>
    <row r="5" spans="5:22" ht="15">
      <c r="E5" s="4"/>
      <c r="F5" s="4"/>
      <c r="G5" s="4"/>
      <c r="H5" s="4"/>
      <c r="I5" s="4"/>
      <c r="J5" s="4"/>
      <c r="K5" s="4"/>
      <c r="L5" s="4"/>
      <c r="M5" s="4"/>
      <c r="N5" s="4"/>
      <c r="O5" s="4"/>
      <c r="P5" s="4"/>
      <c r="Q5" s="4"/>
      <c r="R5" s="4"/>
      <c r="S5" s="4"/>
      <c r="T5" s="4"/>
      <c r="U5" s="4"/>
      <c r="V5" s="4"/>
    </row>
    <row r="6" spans="5:22" ht="15">
      <c r="E6" s="4"/>
      <c r="F6" s="4"/>
      <c r="G6" s="4"/>
      <c r="H6" s="4"/>
      <c r="I6" s="4"/>
      <c r="J6" s="4"/>
      <c r="K6" s="4"/>
      <c r="L6" s="4"/>
      <c r="M6" s="4"/>
      <c r="N6" s="4"/>
      <c r="O6" s="4"/>
      <c r="P6" s="4"/>
      <c r="Q6" s="4"/>
      <c r="R6" s="4"/>
      <c r="S6" s="4"/>
      <c r="T6" s="4"/>
      <c r="U6" s="4"/>
      <c r="V6" s="4"/>
    </row>
    <row r="7" spans="5:22" ht="15">
      <c r="E7" s="4"/>
      <c r="F7" s="4"/>
      <c r="G7" s="4"/>
      <c r="H7" s="4"/>
      <c r="I7" s="4"/>
      <c r="J7" s="4"/>
      <c r="K7" s="4"/>
      <c r="L7" s="4"/>
      <c r="M7" s="4"/>
      <c r="N7" s="4"/>
      <c r="O7" s="4"/>
      <c r="P7" s="4"/>
      <c r="Q7" s="4"/>
      <c r="R7" s="4"/>
      <c r="S7" s="4"/>
      <c r="T7" s="4"/>
      <c r="U7" s="4"/>
      <c r="V7" s="4"/>
    </row>
    <row r="8" spans="1:22" ht="15">
      <c r="A8" s="107" t="s">
        <v>23</v>
      </c>
      <c r="B8" s="108">
        <f>'ho-model'!D13</f>
        <v>0</v>
      </c>
      <c r="C8" s="109" t="s">
        <v>24</v>
      </c>
      <c r="E8" s="4"/>
      <c r="F8" s="4"/>
      <c r="G8" s="4"/>
      <c r="H8" s="4"/>
      <c r="I8" s="4"/>
      <c r="J8" s="4"/>
      <c r="K8" s="4"/>
      <c r="L8" s="4"/>
      <c r="M8" s="4"/>
      <c r="N8" s="4"/>
      <c r="O8" s="4"/>
      <c r="P8" s="4"/>
      <c r="Q8" s="4"/>
      <c r="R8" s="4"/>
      <c r="S8" s="4"/>
      <c r="T8" s="4"/>
      <c r="U8" s="4"/>
      <c r="V8" s="4"/>
    </row>
    <row r="9" spans="1:22" ht="15">
      <c r="A9" s="107" t="s">
        <v>25</v>
      </c>
      <c r="B9" s="108">
        <f>'ho-model'!D14</f>
        <v>0</v>
      </c>
      <c r="C9" s="109" t="s">
        <v>24</v>
      </c>
      <c r="E9" s="4"/>
      <c r="F9" s="4"/>
      <c r="G9" s="4"/>
      <c r="H9" s="4"/>
      <c r="I9" s="4"/>
      <c r="J9" s="4"/>
      <c r="K9" s="4"/>
      <c r="L9" s="4"/>
      <c r="M9" s="4"/>
      <c r="N9" s="4"/>
      <c r="O9" s="4"/>
      <c r="P9" s="4"/>
      <c r="Q9" s="4"/>
      <c r="R9" s="4"/>
      <c r="S9" s="4"/>
      <c r="T9" s="4"/>
      <c r="U9" s="4"/>
      <c r="V9" s="4"/>
    </row>
    <row r="10" spans="1:22" ht="15">
      <c r="A10" s="107" t="s">
        <v>26</v>
      </c>
      <c r="B10" s="108">
        <f>'ho-model'!D15</f>
        <v>0</v>
      </c>
      <c r="C10" s="109" t="s">
        <v>24</v>
      </c>
      <c r="E10" s="4"/>
      <c r="F10" s="4"/>
      <c r="G10" s="4"/>
      <c r="H10" s="4"/>
      <c r="I10" s="4"/>
      <c r="J10" s="4"/>
      <c r="K10" s="4"/>
      <c r="L10" s="4"/>
      <c r="M10" s="4"/>
      <c r="N10" s="4"/>
      <c r="O10" s="4"/>
      <c r="P10" s="4"/>
      <c r="Q10" s="4"/>
      <c r="R10" s="4"/>
      <c r="S10" s="4"/>
      <c r="T10" s="4"/>
      <c r="U10" s="4"/>
      <c r="V10" s="4"/>
    </row>
    <row r="11" spans="1:22" ht="15">
      <c r="A11" s="107" t="s">
        <v>27</v>
      </c>
      <c r="B11" s="108">
        <f>'ho-model'!D16</f>
        <v>0</v>
      </c>
      <c r="C11" s="109" t="s">
        <v>232</v>
      </c>
      <c r="E11" s="4"/>
      <c r="F11" s="4"/>
      <c r="G11" s="4"/>
      <c r="H11" s="4"/>
      <c r="I11" s="4"/>
      <c r="J11" s="4"/>
      <c r="K11" s="4"/>
      <c r="L11" s="4"/>
      <c r="M11" s="4"/>
      <c r="N11" s="4"/>
      <c r="O11" s="4"/>
      <c r="P11" s="4"/>
      <c r="Q11" s="4"/>
      <c r="R11" s="4"/>
      <c r="S11" s="4"/>
      <c r="T11" s="4"/>
      <c r="U11" s="4"/>
      <c r="V11" s="4"/>
    </row>
    <row r="12" spans="5:22" ht="15">
      <c r="E12" s="4"/>
      <c r="F12" s="4"/>
      <c r="G12" s="4"/>
      <c r="H12" s="4"/>
      <c r="I12" s="4"/>
      <c r="J12" s="4"/>
      <c r="K12" s="4"/>
      <c r="L12" s="4"/>
      <c r="M12" s="4"/>
      <c r="N12" s="4"/>
      <c r="O12" s="4"/>
      <c r="P12" s="4"/>
      <c r="Q12" s="4"/>
      <c r="R12" s="4"/>
      <c r="S12" s="4"/>
      <c r="T12" s="4"/>
      <c r="U12" s="4"/>
      <c r="V12" s="4"/>
    </row>
    <row r="13" spans="1:22" ht="15">
      <c r="A13" s="62" t="s">
        <v>124</v>
      </c>
      <c r="E13" s="4"/>
      <c r="F13" s="4"/>
      <c r="G13" s="4"/>
      <c r="H13" s="4"/>
      <c r="I13" s="4"/>
      <c r="J13" s="4"/>
      <c r="K13" s="4"/>
      <c r="L13" s="4"/>
      <c r="M13" s="4"/>
      <c r="N13" s="4"/>
      <c r="O13" s="4"/>
      <c r="P13" s="4"/>
      <c r="Q13" s="4"/>
      <c r="R13" s="4"/>
      <c r="S13" s="4"/>
      <c r="T13" s="4"/>
      <c r="U13" s="4"/>
      <c r="V13" s="4"/>
    </row>
    <row r="14" spans="1:22" ht="15">
      <c r="A14" s="110" t="s">
        <v>125</v>
      </c>
      <c r="B14" s="111" t="s">
        <v>126</v>
      </c>
      <c r="C14" s="111" t="s">
        <v>127</v>
      </c>
      <c r="D14" s="111" t="s">
        <v>128</v>
      </c>
      <c r="E14" s="4"/>
      <c r="F14" s="4"/>
      <c r="G14" s="4"/>
      <c r="H14" s="4"/>
      <c r="I14" s="4"/>
      <c r="J14" s="4"/>
      <c r="K14" s="4"/>
      <c r="L14" s="4"/>
      <c r="M14" s="4"/>
      <c r="N14" s="4"/>
      <c r="O14" s="4"/>
      <c r="P14" s="4"/>
      <c r="Q14" s="4"/>
      <c r="R14" s="4"/>
      <c r="S14" s="4"/>
      <c r="T14" s="4"/>
      <c r="U14" s="4"/>
      <c r="V14" s="4"/>
    </row>
    <row r="15" spans="1:22" ht="16.15">
      <c r="A15" s="112" t="s">
        <v>129</v>
      </c>
      <c r="B15" s="111">
        <v>255</v>
      </c>
      <c r="C15" s="111">
        <v>278</v>
      </c>
      <c r="D15" s="111">
        <v>300</v>
      </c>
      <c r="E15" s="4"/>
      <c r="F15" s="4"/>
      <c r="G15" s="4"/>
      <c r="H15" s="4"/>
      <c r="I15" s="4"/>
      <c r="J15" s="4"/>
      <c r="K15" s="4"/>
      <c r="L15" s="4"/>
      <c r="M15" s="4"/>
      <c r="N15" s="4"/>
      <c r="O15" s="4"/>
      <c r="P15" s="4"/>
      <c r="Q15" s="4"/>
      <c r="R15" s="4"/>
      <c r="S15" s="4"/>
      <c r="T15" s="4"/>
      <c r="U15" s="4"/>
      <c r="V15" s="4"/>
    </row>
    <row r="16" spans="1:22" ht="15">
      <c r="A16" s="107" t="s">
        <v>130</v>
      </c>
      <c r="B16" s="111">
        <v>130</v>
      </c>
      <c r="C16" s="111">
        <v>130</v>
      </c>
      <c r="D16" s="111">
        <v>130</v>
      </c>
      <c r="E16" s="4"/>
      <c r="F16" s="4"/>
      <c r="G16" s="4"/>
      <c r="H16" s="4"/>
      <c r="I16" s="4"/>
      <c r="J16" s="4"/>
      <c r="K16" s="4"/>
      <c r="L16" s="4"/>
      <c r="M16" s="4"/>
      <c r="N16" s="4"/>
      <c r="O16" s="4"/>
      <c r="P16" s="4"/>
      <c r="Q16" s="4"/>
      <c r="R16" s="4"/>
      <c r="S16" s="4"/>
      <c r="T16" s="4"/>
      <c r="U16" s="4"/>
      <c r="V16" s="4"/>
    </row>
    <row r="17" spans="1:22" ht="15">
      <c r="A17" s="107" t="s">
        <v>131</v>
      </c>
      <c r="B17" s="111">
        <v>4.05</v>
      </c>
      <c r="C17" s="111">
        <v>4.28</v>
      </c>
      <c r="D17" s="111">
        <v>4.5</v>
      </c>
      <c r="E17" s="4"/>
      <c r="F17" s="4"/>
      <c r="G17" s="4"/>
      <c r="H17" s="4"/>
      <c r="I17" s="4"/>
      <c r="J17" s="4"/>
      <c r="K17" s="4"/>
      <c r="L17" s="4"/>
      <c r="M17" s="4"/>
      <c r="N17" s="4"/>
      <c r="O17" s="4"/>
      <c r="P17" s="4"/>
      <c r="Q17" s="4"/>
      <c r="R17" s="4"/>
      <c r="S17" s="4"/>
      <c r="T17" s="4"/>
      <c r="U17" s="4"/>
      <c r="V17" s="4"/>
    </row>
    <row r="18" spans="1:22" ht="15">
      <c r="A18" s="112" t="s">
        <v>132</v>
      </c>
      <c r="B18" s="111">
        <v>65</v>
      </c>
      <c r="C18" s="111">
        <v>65</v>
      </c>
      <c r="D18" s="111">
        <v>65</v>
      </c>
      <c r="E18" s="4"/>
      <c r="F18" s="4"/>
      <c r="G18" s="4"/>
      <c r="H18" s="4"/>
      <c r="I18" s="4"/>
      <c r="J18" s="4"/>
      <c r="K18" s="4"/>
      <c r="L18" s="4"/>
      <c r="M18" s="4"/>
      <c r="N18" s="4"/>
      <c r="O18" s="4"/>
      <c r="P18" s="4"/>
      <c r="Q18" s="4"/>
      <c r="R18" s="4"/>
      <c r="S18" s="4"/>
      <c r="T18" s="4"/>
      <c r="U18" s="4"/>
      <c r="V18" s="4"/>
    </row>
    <row r="19" spans="1:22" ht="15">
      <c r="A19" s="113"/>
      <c r="D19" s="50"/>
      <c r="E19" s="4"/>
      <c r="F19" s="4"/>
      <c r="G19" s="4"/>
      <c r="H19" s="4"/>
      <c r="I19" s="4"/>
      <c r="J19" s="4"/>
      <c r="K19" s="4"/>
      <c r="L19" s="4"/>
      <c r="M19" s="4"/>
      <c r="N19" s="4"/>
      <c r="O19" s="4"/>
      <c r="P19" s="4"/>
      <c r="Q19" s="4"/>
      <c r="R19" s="4"/>
      <c r="S19" s="4"/>
      <c r="T19" s="4"/>
      <c r="U19" s="4"/>
      <c r="V19" s="4"/>
    </row>
    <row r="20" spans="1:22" ht="15">
      <c r="A20" s="110" t="s">
        <v>133</v>
      </c>
      <c r="B20" s="111" t="s">
        <v>126</v>
      </c>
      <c r="C20" s="111" t="s">
        <v>127</v>
      </c>
      <c r="D20" s="111" t="s">
        <v>128</v>
      </c>
      <c r="E20" s="4"/>
      <c r="F20" s="4"/>
      <c r="G20" s="4"/>
      <c r="H20" s="4"/>
      <c r="I20" s="4"/>
      <c r="J20" s="4"/>
      <c r="K20" s="4"/>
      <c r="L20" s="4"/>
      <c r="M20" s="4"/>
      <c r="N20" s="4"/>
      <c r="O20" s="4"/>
      <c r="P20" s="4"/>
      <c r="Q20" s="4"/>
      <c r="R20" s="4"/>
      <c r="S20" s="4"/>
      <c r="T20" s="4"/>
      <c r="U20" s="4"/>
      <c r="V20" s="4"/>
    </row>
    <row r="21" spans="1:22" ht="15">
      <c r="A21" s="107" t="s">
        <v>134</v>
      </c>
      <c r="B21" s="111">
        <v>50</v>
      </c>
      <c r="C21" s="111">
        <v>54</v>
      </c>
      <c r="D21" s="111">
        <v>58</v>
      </c>
      <c r="E21" s="4"/>
      <c r="F21" s="4"/>
      <c r="G21" s="4"/>
      <c r="H21" s="4"/>
      <c r="I21" s="4"/>
      <c r="J21" s="4"/>
      <c r="K21" s="4"/>
      <c r="L21" s="4"/>
      <c r="M21" s="4"/>
      <c r="N21" s="4"/>
      <c r="O21" s="4"/>
      <c r="P21" s="4"/>
      <c r="Q21" s="4"/>
      <c r="R21" s="4"/>
      <c r="S21" s="4"/>
      <c r="T21" s="4"/>
      <c r="U21" s="4"/>
      <c r="V21" s="4"/>
    </row>
    <row r="22" spans="1:22" ht="15">
      <c r="A22" s="107" t="s">
        <v>135</v>
      </c>
      <c r="B22" s="111">
        <v>0.6</v>
      </c>
      <c r="C22" s="111">
        <v>0.6</v>
      </c>
      <c r="D22" s="111">
        <v>0.6</v>
      </c>
      <c r="E22" s="4"/>
      <c r="F22" s="4"/>
      <c r="G22" s="4"/>
      <c r="H22" s="4"/>
      <c r="I22" s="4"/>
      <c r="J22" s="4"/>
      <c r="K22" s="4"/>
      <c r="L22" s="4"/>
      <c r="M22" s="4"/>
      <c r="N22" s="4"/>
      <c r="O22" s="4"/>
      <c r="P22" s="4"/>
      <c r="Q22" s="4"/>
      <c r="R22" s="4"/>
      <c r="S22" s="4"/>
      <c r="T22" s="4"/>
      <c r="U22" s="4"/>
      <c r="V22" s="4"/>
    </row>
    <row r="23" spans="1:22" ht="15">
      <c r="A23" s="112" t="s">
        <v>182</v>
      </c>
      <c r="B23" s="111">
        <v>1.5</v>
      </c>
      <c r="C23" s="111">
        <v>1.7</v>
      </c>
      <c r="D23" s="111">
        <v>1.9</v>
      </c>
      <c r="E23" s="4"/>
      <c r="F23" s="4"/>
      <c r="G23" s="4"/>
      <c r="H23" s="4"/>
      <c r="I23" s="4"/>
      <c r="J23" s="4"/>
      <c r="K23" s="4"/>
      <c r="L23" s="4"/>
      <c r="M23" s="4"/>
      <c r="N23" s="4"/>
      <c r="O23" s="4"/>
      <c r="P23" s="4"/>
      <c r="Q23" s="4"/>
      <c r="R23" s="4"/>
      <c r="S23" s="4"/>
      <c r="T23" s="4"/>
      <c r="U23" s="4"/>
      <c r="V23" s="4"/>
    </row>
    <row r="24" spans="4:22" ht="15">
      <c r="D24" s="50"/>
      <c r="E24" s="4"/>
      <c r="F24" s="4"/>
      <c r="G24" s="4"/>
      <c r="H24" s="4"/>
      <c r="I24" s="4"/>
      <c r="J24" s="4"/>
      <c r="K24" s="4"/>
      <c r="L24" s="4"/>
      <c r="M24" s="4"/>
      <c r="N24" s="4"/>
      <c r="O24" s="4"/>
      <c r="P24" s="4"/>
      <c r="Q24" s="4"/>
      <c r="R24" s="4"/>
      <c r="S24" s="4"/>
      <c r="T24" s="4"/>
      <c r="U24" s="4"/>
      <c r="V24" s="4"/>
    </row>
    <row r="25" spans="1:22" ht="15">
      <c r="A25" s="62" t="s">
        <v>137</v>
      </c>
      <c r="D25" s="50"/>
      <c r="E25" s="4"/>
      <c r="F25" s="4"/>
      <c r="G25" s="4"/>
      <c r="H25" s="4"/>
      <c r="I25" s="4"/>
      <c r="J25" s="4"/>
      <c r="K25" s="4"/>
      <c r="L25" s="4"/>
      <c r="M25" s="4"/>
      <c r="N25" s="4"/>
      <c r="O25" s="4"/>
      <c r="P25" s="4"/>
      <c r="Q25" s="4"/>
      <c r="R25" s="4"/>
      <c r="S25" s="4"/>
      <c r="T25" s="4"/>
      <c r="U25" s="4"/>
      <c r="V25" s="4"/>
    </row>
    <row r="26" spans="1:22" ht="15">
      <c r="A26" s="110" t="s">
        <v>138</v>
      </c>
      <c r="B26" s="111" t="s">
        <v>126</v>
      </c>
      <c r="C26" s="111" t="s">
        <v>127</v>
      </c>
      <c r="D26" s="111" t="s">
        <v>128</v>
      </c>
      <c r="E26" s="263" t="s">
        <v>195</v>
      </c>
      <c r="F26" s="267"/>
      <c r="G26" s="4"/>
      <c r="H26" s="4"/>
      <c r="I26" s="4"/>
      <c r="J26" s="4"/>
      <c r="K26" s="4"/>
      <c r="L26" s="4"/>
      <c r="M26" s="4"/>
      <c r="N26" s="4"/>
      <c r="O26" s="4"/>
      <c r="P26" s="4"/>
      <c r="Q26" s="4"/>
      <c r="R26" s="4"/>
      <c r="S26" s="4"/>
      <c r="T26" s="4"/>
      <c r="U26" s="4"/>
      <c r="V26" s="4"/>
    </row>
    <row r="27" spans="1:22" ht="15">
      <c r="A27" s="112" t="s">
        <v>139</v>
      </c>
      <c r="B27" s="114">
        <f>(B8*B9*B15)+(B8*B16)</f>
        <v>0</v>
      </c>
      <c r="C27" s="114">
        <f>(B8*B9*C15)+(B8*C16)</f>
        <v>0</v>
      </c>
      <c r="D27" s="114">
        <f>(B8*B9*D15)+(B8*D16)</f>
        <v>0</v>
      </c>
      <c r="E27" s="4"/>
      <c r="F27" s="4"/>
      <c r="G27" s="4"/>
      <c r="H27" s="4"/>
      <c r="I27" s="4"/>
      <c r="J27" s="4"/>
      <c r="K27" s="4"/>
      <c r="L27" s="4"/>
      <c r="M27" s="4"/>
      <c r="N27" s="4"/>
      <c r="O27" s="4"/>
      <c r="P27" s="4"/>
      <c r="Q27" s="4"/>
      <c r="R27" s="4"/>
      <c r="S27" s="4"/>
      <c r="T27" s="4"/>
      <c r="U27" s="4"/>
      <c r="V27" s="4"/>
    </row>
    <row r="28" spans="1:22" ht="15">
      <c r="A28" s="112" t="s">
        <v>140</v>
      </c>
      <c r="B28" s="114">
        <f>(B8*B9*B17*'ho-model'!D17)</f>
        <v>0</v>
      </c>
      <c r="C28" s="114">
        <f>(B8*B9*C17*'ho-model'!D17)</f>
        <v>0</v>
      </c>
      <c r="D28" s="114">
        <f>(B8*B9*D17*'ho-model'!D17)</f>
        <v>0</v>
      </c>
      <c r="E28" s="4"/>
      <c r="F28" s="4"/>
      <c r="G28" s="4"/>
      <c r="H28" s="4"/>
      <c r="I28" s="4"/>
      <c r="J28" s="4"/>
      <c r="K28" s="4"/>
      <c r="L28" s="4"/>
      <c r="M28" s="4"/>
      <c r="N28" s="4"/>
      <c r="O28" s="4"/>
      <c r="P28" s="4"/>
      <c r="Q28" s="4"/>
      <c r="R28" s="4"/>
      <c r="S28" s="4"/>
      <c r="T28" s="4"/>
      <c r="U28" s="4"/>
      <c r="V28" s="4"/>
    </row>
    <row r="29" spans="1:22" ht="15">
      <c r="A29" s="112" t="s">
        <v>141</v>
      </c>
      <c r="B29" s="114">
        <f>(B28/10)</f>
        <v>0</v>
      </c>
      <c r="C29" s="114">
        <f>(C28/10)</f>
        <v>0</v>
      </c>
      <c r="D29" s="114">
        <f>(D28/10)</f>
        <v>0</v>
      </c>
      <c r="E29" s="4"/>
      <c r="F29" s="4"/>
      <c r="G29" s="4"/>
      <c r="H29" s="4"/>
      <c r="I29" s="4"/>
      <c r="J29" s="4"/>
      <c r="K29" s="4"/>
      <c r="L29" s="4"/>
      <c r="M29" s="4"/>
      <c r="N29" s="4"/>
      <c r="O29" s="4"/>
      <c r="P29" s="4"/>
      <c r="Q29" s="4"/>
      <c r="R29" s="4"/>
      <c r="S29" s="4"/>
      <c r="T29" s="4"/>
      <c r="U29" s="4"/>
      <c r="V29" s="4"/>
    </row>
    <row r="30" spans="1:22" ht="15">
      <c r="A30" s="112" t="s">
        <v>142</v>
      </c>
      <c r="B30" s="114" t="str">
        <f>IF(B8&lt;&gt;0,B18*2*(B8+10),"0")</f>
        <v>0</v>
      </c>
      <c r="C30" s="114" t="str">
        <f>IF(B8&lt;&gt;0,C18*2*(B8+10),"0")</f>
        <v>0</v>
      </c>
      <c r="D30" s="114" t="str">
        <f>IF(B8&lt;&gt;0,D18*2*(B8+10),"0")</f>
        <v>0</v>
      </c>
      <c r="E30" s="4"/>
      <c r="F30" s="4"/>
      <c r="G30" s="4"/>
      <c r="H30" s="4"/>
      <c r="I30" s="4"/>
      <c r="J30" s="4"/>
      <c r="K30" s="4"/>
      <c r="L30" s="4"/>
      <c r="M30" s="4"/>
      <c r="N30" s="4"/>
      <c r="O30" s="4"/>
      <c r="P30" s="4"/>
      <c r="Q30" s="4"/>
      <c r="R30" s="4"/>
      <c r="S30" s="4"/>
      <c r="T30" s="4"/>
      <c r="U30" s="4"/>
      <c r="V30" s="4"/>
    </row>
    <row r="31" spans="1:22" ht="15">
      <c r="A31" s="115"/>
      <c r="D31" s="50"/>
      <c r="E31" s="4"/>
      <c r="F31" s="4"/>
      <c r="G31" s="4"/>
      <c r="H31" s="4"/>
      <c r="I31" s="4"/>
      <c r="J31" s="4"/>
      <c r="K31" s="4"/>
      <c r="L31" s="4"/>
      <c r="M31" s="4"/>
      <c r="N31" s="4"/>
      <c r="O31" s="4"/>
      <c r="P31" s="4"/>
      <c r="Q31" s="4"/>
      <c r="R31" s="4"/>
      <c r="S31" s="4"/>
      <c r="T31" s="4"/>
      <c r="U31" s="4"/>
      <c r="V31" s="4"/>
    </row>
    <row r="32" spans="1:22" ht="15">
      <c r="A32" s="110" t="s">
        <v>143</v>
      </c>
      <c r="B32" s="111" t="s">
        <v>126</v>
      </c>
      <c r="C32" s="111" t="s">
        <v>127</v>
      </c>
      <c r="D32" s="111" t="s">
        <v>128</v>
      </c>
      <c r="E32" s="4"/>
      <c r="F32" s="4"/>
      <c r="G32" s="4"/>
      <c r="H32" s="4"/>
      <c r="I32" s="4"/>
      <c r="J32" s="4"/>
      <c r="K32" s="4"/>
      <c r="L32" s="4"/>
      <c r="M32" s="4"/>
      <c r="N32" s="4"/>
      <c r="O32" s="4"/>
      <c r="P32" s="4"/>
      <c r="Q32" s="4"/>
      <c r="R32" s="4"/>
      <c r="S32" s="4"/>
      <c r="T32" s="4"/>
      <c r="U32" s="4"/>
      <c r="V32" s="4"/>
    </row>
    <row r="33" spans="1:22" ht="15">
      <c r="A33" s="107" t="s">
        <v>144</v>
      </c>
      <c r="B33" s="114">
        <f>B21*(B8+B9)*B10*2</f>
        <v>0</v>
      </c>
      <c r="C33" s="114">
        <f>C21*(B8+B9)*B10*2</f>
        <v>0</v>
      </c>
      <c r="D33" s="114">
        <f>D21*(B8+B9)*B10*2</f>
        <v>0</v>
      </c>
      <c r="E33" s="4"/>
      <c r="F33" s="4"/>
      <c r="G33" s="4"/>
      <c r="H33" s="4"/>
      <c r="I33" s="4"/>
      <c r="J33" s="4"/>
      <c r="K33" s="4"/>
      <c r="L33" s="4"/>
      <c r="M33" s="4"/>
      <c r="N33" s="4"/>
      <c r="O33" s="4"/>
      <c r="P33" s="4"/>
      <c r="Q33" s="4"/>
      <c r="R33" s="4"/>
      <c r="S33" s="4"/>
      <c r="T33" s="4"/>
      <c r="U33" s="4"/>
      <c r="V33" s="4"/>
    </row>
    <row r="34" spans="1:22" ht="15">
      <c r="A34" s="107" t="s">
        <v>141</v>
      </c>
      <c r="B34" s="114">
        <f>(B33/20)</f>
        <v>0</v>
      </c>
      <c r="C34" s="114">
        <f>(C33/20)</f>
        <v>0</v>
      </c>
      <c r="D34" s="114">
        <f>(D33/20)</f>
        <v>0</v>
      </c>
      <c r="E34" s="4"/>
      <c r="F34" s="4"/>
      <c r="G34" s="4"/>
      <c r="H34" s="4"/>
      <c r="I34" s="4"/>
      <c r="J34" s="4"/>
      <c r="K34" s="4"/>
      <c r="L34" s="4"/>
      <c r="M34" s="4"/>
      <c r="N34" s="4"/>
      <c r="O34" s="4"/>
      <c r="P34" s="4"/>
      <c r="Q34" s="4"/>
      <c r="R34" s="4"/>
      <c r="S34" s="4"/>
      <c r="T34" s="4"/>
      <c r="U34" s="4"/>
      <c r="V34" s="4"/>
    </row>
    <row r="35" spans="1:22" ht="15">
      <c r="A35" s="112" t="s">
        <v>145</v>
      </c>
      <c r="B35" s="114">
        <f>B22*(B8+B9)*B10*2</f>
        <v>0</v>
      </c>
      <c r="C35" s="114">
        <f>C22*(B8+B9)*B10*2</f>
        <v>0</v>
      </c>
      <c r="D35" s="114">
        <f>D22*(B8+B9)*B10*2</f>
        <v>0</v>
      </c>
      <c r="E35" s="4"/>
      <c r="F35" s="4"/>
      <c r="G35" s="4"/>
      <c r="H35" s="4"/>
      <c r="I35" s="4"/>
      <c r="J35" s="4"/>
      <c r="K35" s="4"/>
      <c r="L35" s="4"/>
      <c r="M35" s="4"/>
      <c r="N35" s="4"/>
      <c r="O35" s="4"/>
      <c r="P35" s="4"/>
      <c r="Q35" s="4"/>
      <c r="R35" s="4"/>
      <c r="S35" s="4"/>
      <c r="T35" s="4"/>
      <c r="U35" s="4"/>
      <c r="V35" s="4"/>
    </row>
    <row r="36" spans="1:22" ht="15">
      <c r="A36" s="112" t="s">
        <v>183</v>
      </c>
      <c r="B36" s="114">
        <f>B11*B23*(B8+B9)*B10*2</f>
        <v>0</v>
      </c>
      <c r="C36" s="114">
        <f>B11*C23*(B8+B9)*B10*2</f>
        <v>0</v>
      </c>
      <c r="D36" s="114">
        <f>B11*D23*(B8+B9)*B10*2</f>
        <v>0</v>
      </c>
      <c r="E36" s="4"/>
      <c r="F36" s="4"/>
      <c r="G36" s="4"/>
      <c r="H36" s="4"/>
      <c r="I36" s="4"/>
      <c r="J36" s="4"/>
      <c r="K36" s="4"/>
      <c r="L36" s="4"/>
      <c r="M36" s="4"/>
      <c r="N36" s="4"/>
      <c r="O36" s="4"/>
      <c r="P36" s="4"/>
      <c r="Q36" s="4"/>
      <c r="R36" s="4"/>
      <c r="S36" s="4"/>
      <c r="T36" s="4"/>
      <c r="U36" s="4"/>
      <c r="V36" s="4"/>
    </row>
    <row r="37" spans="1:22" ht="15">
      <c r="A37" s="113"/>
      <c r="D37" s="50"/>
      <c r="E37" s="4"/>
      <c r="F37" s="4"/>
      <c r="G37" s="4"/>
      <c r="H37" s="4"/>
      <c r="I37" s="4"/>
      <c r="J37" s="4"/>
      <c r="K37" s="4"/>
      <c r="L37" s="4"/>
      <c r="M37" s="4"/>
      <c r="N37" s="4"/>
      <c r="O37" s="4"/>
      <c r="P37" s="4"/>
      <c r="Q37" s="4"/>
      <c r="R37" s="4"/>
      <c r="S37" s="4"/>
      <c r="T37" s="4"/>
      <c r="U37" s="4"/>
      <c r="V37" s="4"/>
    </row>
    <row r="38" spans="1:22" ht="15">
      <c r="A38" s="116"/>
      <c r="B38" s="111" t="s">
        <v>126</v>
      </c>
      <c r="C38" s="111" t="s">
        <v>127</v>
      </c>
      <c r="D38" s="111" t="s">
        <v>128</v>
      </c>
      <c r="E38" s="4"/>
      <c r="F38" s="4"/>
      <c r="G38" s="4"/>
      <c r="H38" s="4"/>
      <c r="I38" s="4"/>
      <c r="J38" s="4"/>
      <c r="K38" s="4"/>
      <c r="L38" s="4"/>
      <c r="M38" s="4"/>
      <c r="N38" s="4"/>
      <c r="O38" s="4"/>
      <c r="P38" s="4"/>
      <c r="Q38" s="4"/>
      <c r="R38" s="4"/>
      <c r="S38" s="4"/>
      <c r="T38" s="4"/>
      <c r="U38" s="4"/>
      <c r="V38" s="4"/>
    </row>
    <row r="39" spans="1:22" ht="15">
      <c r="A39" s="110" t="s">
        <v>146</v>
      </c>
      <c r="B39" s="117">
        <f>B27+B28+B29+B30+B33+B34+B35+B36</f>
        <v>0</v>
      </c>
      <c r="C39" s="117">
        <f>C27+C28+C29+C30+C33+C34+C35+C36</f>
        <v>0</v>
      </c>
      <c r="D39" s="117">
        <f>D27+D28+D29+D30+D33+D34+D35+D36</f>
        <v>0</v>
      </c>
      <c r="E39" s="4"/>
      <c r="F39" s="4"/>
      <c r="G39" s="4"/>
      <c r="H39" s="4"/>
      <c r="I39" s="4"/>
      <c r="J39" s="4"/>
      <c r="K39" s="4"/>
      <c r="L39" s="4"/>
      <c r="M39" s="4"/>
      <c r="N39" s="4"/>
      <c r="O39" s="4"/>
      <c r="P39" s="4"/>
      <c r="Q39" s="4"/>
      <c r="R39" s="4"/>
      <c r="S39" s="4"/>
      <c r="T39" s="4"/>
      <c r="U39" s="4"/>
      <c r="V39" s="4"/>
    </row>
    <row r="40" spans="1:22" ht="15">
      <c r="A40" s="110" t="s">
        <v>147</v>
      </c>
      <c r="B40" s="117">
        <f>B27+B28+B29+B33+B34+B35+B36</f>
        <v>0</v>
      </c>
      <c r="C40" s="117">
        <f>C27+C28+C29+C33+C34+C35+C36</f>
        <v>0</v>
      </c>
      <c r="D40" s="117">
        <f>D27+D28+D29+D33+D34+D35+D36</f>
        <v>0</v>
      </c>
      <c r="E40" s="4"/>
      <c r="F40" s="4"/>
      <c r="G40" s="4"/>
      <c r="H40" s="4"/>
      <c r="I40" s="4"/>
      <c r="J40" s="4"/>
      <c r="K40" s="4"/>
      <c r="L40" s="4"/>
      <c r="M40" s="4"/>
      <c r="N40" s="4"/>
      <c r="O40" s="4"/>
      <c r="P40" s="4"/>
      <c r="Q40" s="4"/>
      <c r="R40" s="4"/>
      <c r="S40" s="4"/>
      <c r="T40" s="4"/>
      <c r="U40" s="4"/>
      <c r="V40" s="4"/>
    </row>
    <row r="41" spans="1:22" ht="15">
      <c r="A41" s="62"/>
      <c r="B41" s="76"/>
      <c r="C41" s="76"/>
      <c r="D41" s="76"/>
      <c r="E41" s="4"/>
      <c r="F41" s="4"/>
      <c r="G41" s="4"/>
      <c r="H41" s="4"/>
      <c r="I41" s="4"/>
      <c r="J41" s="4"/>
      <c r="K41" s="4"/>
      <c r="L41" s="4"/>
      <c r="M41" s="4"/>
      <c r="N41" s="4"/>
      <c r="O41" s="4"/>
      <c r="P41" s="4"/>
      <c r="Q41" s="4"/>
      <c r="R41" s="4"/>
      <c r="S41" s="4"/>
      <c r="T41" s="4"/>
      <c r="U41" s="4"/>
      <c r="V41" s="4"/>
    </row>
    <row r="42" spans="1:22" ht="15">
      <c r="A42" s="12"/>
      <c r="B42" s="227"/>
      <c r="C42" s="227"/>
      <c r="D42" s="227"/>
      <c r="E42" s="4"/>
      <c r="F42" s="4"/>
      <c r="G42" s="4"/>
      <c r="H42" s="4"/>
      <c r="I42" s="4"/>
      <c r="J42" s="4"/>
      <c r="K42" s="4"/>
      <c r="L42" s="4"/>
      <c r="M42" s="4"/>
      <c r="N42" s="4"/>
      <c r="O42" s="4"/>
      <c r="P42" s="4"/>
      <c r="Q42" s="4"/>
      <c r="R42" s="4"/>
      <c r="S42" s="4"/>
      <c r="T42" s="4"/>
      <c r="U42" s="4"/>
      <c r="V42" s="4"/>
    </row>
    <row r="43" spans="5:22" ht="15">
      <c r="E43" s="4"/>
      <c r="F43" s="4"/>
      <c r="G43" s="4"/>
      <c r="H43" s="4"/>
      <c r="I43" s="4"/>
      <c r="J43" s="4"/>
      <c r="K43" s="4"/>
      <c r="L43" s="4"/>
      <c r="M43" s="4"/>
      <c r="N43" s="4"/>
      <c r="O43" s="4"/>
      <c r="P43" s="4"/>
      <c r="Q43" s="4"/>
      <c r="R43" s="4"/>
      <c r="S43" s="4"/>
      <c r="T43" s="4"/>
      <c r="U43" s="4"/>
      <c r="V43" s="4"/>
    </row>
    <row r="44" spans="5:22" ht="15">
      <c r="E44" s="4"/>
      <c r="F44" s="4"/>
      <c r="G44" s="4"/>
      <c r="H44" s="4"/>
      <c r="I44" s="4"/>
      <c r="J44" s="4"/>
      <c r="K44" s="4"/>
      <c r="L44" s="4"/>
      <c r="M44" s="4"/>
      <c r="N44" s="4"/>
      <c r="O44" s="4"/>
      <c r="P44" s="4"/>
      <c r="Q44" s="4"/>
      <c r="R44" s="4"/>
      <c r="S44" s="4"/>
      <c r="T44" s="4"/>
      <c r="U44" s="4"/>
      <c r="V44" s="4"/>
    </row>
    <row r="45" spans="5:22" ht="15">
      <c r="E45" s="4"/>
      <c r="F45" s="4"/>
      <c r="G45" s="4"/>
      <c r="H45" s="4"/>
      <c r="I45" s="4"/>
      <c r="J45" s="4"/>
      <c r="K45" s="4"/>
      <c r="L45" s="4"/>
      <c r="M45" s="4"/>
      <c r="N45" s="4"/>
      <c r="O45" s="4"/>
      <c r="P45" s="4"/>
      <c r="Q45" s="4"/>
      <c r="R45" s="4"/>
      <c r="S45" s="4"/>
      <c r="T45" s="4"/>
      <c r="U45" s="4"/>
      <c r="V45" s="4"/>
    </row>
    <row r="46" spans="1:22" ht="15" thickBot="1">
      <c r="A46" s="62" t="s">
        <v>184</v>
      </c>
      <c r="B46" s="118">
        <v>0</v>
      </c>
      <c r="C46" s="62" t="s">
        <v>14</v>
      </c>
      <c r="E46" s="4"/>
      <c r="F46" s="4"/>
      <c r="G46" s="4"/>
      <c r="H46" s="4"/>
      <c r="I46" s="4"/>
      <c r="J46" s="4"/>
      <c r="K46" s="4"/>
      <c r="L46" s="4"/>
      <c r="M46" s="4"/>
      <c r="N46" s="4"/>
      <c r="O46" s="4"/>
      <c r="P46" s="4"/>
      <c r="Q46" s="4"/>
      <c r="R46" s="4"/>
      <c r="S46" s="4"/>
      <c r="T46" s="4"/>
      <c r="U46" s="4"/>
      <c r="V46" s="4"/>
    </row>
    <row r="47" spans="5:22" ht="15" thickTop="1">
      <c r="E47" s="4"/>
      <c r="F47" s="4"/>
      <c r="G47" s="4"/>
      <c r="H47" s="4"/>
      <c r="I47" s="4"/>
      <c r="J47" s="4"/>
      <c r="K47" s="4"/>
      <c r="L47" s="4"/>
      <c r="M47" s="4"/>
      <c r="N47" s="4"/>
      <c r="O47" s="4"/>
      <c r="P47" s="4"/>
      <c r="Q47" s="4"/>
      <c r="R47" s="4"/>
      <c r="S47" s="4"/>
      <c r="T47" s="4"/>
      <c r="U47" s="4"/>
      <c r="V47" s="4"/>
    </row>
    <row r="48" spans="1:22" ht="15">
      <c r="A48" s="4"/>
      <c r="B48" s="119"/>
      <c r="C48" s="119"/>
      <c r="D48" s="4"/>
      <c r="E48" s="4"/>
      <c r="F48" s="4"/>
      <c r="G48" s="4"/>
      <c r="H48" s="4"/>
      <c r="I48" s="4"/>
      <c r="J48" s="4"/>
      <c r="K48" s="4"/>
      <c r="L48" s="4"/>
      <c r="M48" s="4"/>
      <c r="N48" s="4"/>
      <c r="O48" s="4"/>
      <c r="P48" s="4"/>
      <c r="Q48" s="4"/>
      <c r="R48" s="4"/>
      <c r="S48" s="4"/>
      <c r="T48" s="4"/>
      <c r="U48" s="4"/>
      <c r="V48" s="4"/>
    </row>
    <row r="49" spans="1:22" ht="15">
      <c r="A49" s="4"/>
      <c r="B49" s="119"/>
      <c r="C49" s="119"/>
      <c r="D49" s="4"/>
      <c r="E49" s="4"/>
      <c r="F49" s="4"/>
      <c r="G49" s="4"/>
      <c r="H49" s="4"/>
      <c r="I49" s="4"/>
      <c r="J49" s="4"/>
      <c r="K49" s="4"/>
      <c r="L49" s="4"/>
      <c r="M49" s="4"/>
      <c r="N49" s="4"/>
      <c r="O49" s="4"/>
      <c r="P49" s="4"/>
      <c r="Q49" s="4"/>
      <c r="R49" s="4"/>
      <c r="S49" s="4"/>
      <c r="T49" s="4"/>
      <c r="U49" s="4"/>
      <c r="V49" s="4"/>
    </row>
    <row r="50" spans="1:22" ht="15">
      <c r="A50" s="4"/>
      <c r="B50" s="119"/>
      <c r="C50" s="119"/>
      <c r="D50" s="4"/>
      <c r="E50" s="4"/>
      <c r="F50" s="4"/>
      <c r="G50" s="4"/>
      <c r="H50" s="4"/>
      <c r="I50" s="4"/>
      <c r="J50" s="4"/>
      <c r="K50" s="4"/>
      <c r="L50" s="4"/>
      <c r="M50" s="4"/>
      <c r="N50" s="4"/>
      <c r="O50" s="4"/>
      <c r="P50" s="4"/>
      <c r="Q50" s="4"/>
      <c r="R50" s="4"/>
      <c r="S50" s="4"/>
      <c r="T50" s="4"/>
      <c r="U50" s="4"/>
      <c r="V50" s="4"/>
    </row>
    <row r="51" spans="1:22" ht="15">
      <c r="A51" s="4"/>
      <c r="B51" s="119"/>
      <c r="C51" s="119"/>
      <c r="D51" s="4"/>
      <c r="E51" s="4"/>
      <c r="F51" s="4"/>
      <c r="G51" s="4"/>
      <c r="H51" s="4"/>
      <c r="I51" s="4"/>
      <c r="J51" s="4"/>
      <c r="K51" s="4"/>
      <c r="L51" s="4"/>
      <c r="M51" s="4"/>
      <c r="N51" s="4"/>
      <c r="O51" s="4"/>
      <c r="P51" s="4"/>
      <c r="Q51" s="4"/>
      <c r="R51" s="4"/>
      <c r="S51" s="4"/>
      <c r="T51" s="4"/>
      <c r="U51" s="4"/>
      <c r="V51" s="4"/>
    </row>
    <row r="52" spans="1:22" ht="15">
      <c r="A52" s="4"/>
      <c r="B52" s="119"/>
      <c r="C52" s="119"/>
      <c r="D52" s="4"/>
      <c r="E52" s="4"/>
      <c r="F52" s="4"/>
      <c r="G52" s="4"/>
      <c r="H52" s="4"/>
      <c r="I52" s="4"/>
      <c r="J52" s="4"/>
      <c r="K52" s="4"/>
      <c r="L52" s="4"/>
      <c r="M52" s="4"/>
      <c r="N52" s="4"/>
      <c r="O52" s="4"/>
      <c r="P52" s="4"/>
      <c r="Q52" s="4"/>
      <c r="R52" s="4"/>
      <c r="S52" s="4"/>
      <c r="T52" s="4"/>
      <c r="U52" s="4"/>
      <c r="V52" s="4"/>
    </row>
    <row r="53" spans="1:22" ht="15">
      <c r="A53" s="4"/>
      <c r="B53" s="119"/>
      <c r="C53" s="119"/>
      <c r="D53" s="4"/>
      <c r="E53" s="4"/>
      <c r="F53" s="4"/>
      <c r="G53" s="4"/>
      <c r="H53" s="4"/>
      <c r="I53" s="4"/>
      <c r="J53" s="4"/>
      <c r="K53" s="4"/>
      <c r="L53" s="4"/>
      <c r="M53" s="4"/>
      <c r="N53" s="4"/>
      <c r="O53" s="4"/>
      <c r="P53" s="4"/>
      <c r="Q53" s="4"/>
      <c r="R53" s="4"/>
      <c r="S53" s="4"/>
      <c r="T53" s="4"/>
      <c r="U53" s="4"/>
      <c r="V53" s="4"/>
    </row>
    <row r="54" spans="1:22" ht="15">
      <c r="A54" s="4"/>
      <c r="B54" s="119"/>
      <c r="C54" s="119"/>
      <c r="D54" s="4"/>
      <c r="E54" s="4"/>
      <c r="F54" s="4"/>
      <c r="G54" s="4"/>
      <c r="H54" s="4"/>
      <c r="I54" s="4"/>
      <c r="J54" s="4"/>
      <c r="K54" s="4"/>
      <c r="L54" s="4"/>
      <c r="M54" s="4"/>
      <c r="N54" s="4"/>
      <c r="O54" s="4"/>
      <c r="P54" s="4"/>
      <c r="Q54" s="4"/>
      <c r="R54" s="4"/>
      <c r="S54" s="4"/>
      <c r="T54" s="4"/>
      <c r="U54" s="4"/>
      <c r="V54" s="4"/>
    </row>
    <row r="55" spans="1:22" ht="15">
      <c r="A55" s="4"/>
      <c r="B55" s="119"/>
      <c r="C55" s="119"/>
      <c r="D55" s="4"/>
      <c r="E55" s="4"/>
      <c r="F55" s="4"/>
      <c r="G55" s="4"/>
      <c r="H55" s="4"/>
      <c r="I55" s="4"/>
      <c r="J55" s="4"/>
      <c r="K55" s="4"/>
      <c r="L55" s="4"/>
      <c r="M55" s="4"/>
      <c r="N55" s="4"/>
      <c r="O55" s="4"/>
      <c r="P55" s="4"/>
      <c r="Q55" s="4"/>
      <c r="R55" s="4"/>
      <c r="S55" s="4"/>
      <c r="T55" s="4"/>
      <c r="U55" s="4"/>
      <c r="V55" s="4"/>
    </row>
    <row r="56" spans="1:22" ht="15">
      <c r="A56" s="4"/>
      <c r="B56" s="119"/>
      <c r="C56" s="119"/>
      <c r="D56" s="4"/>
      <c r="E56" s="4"/>
      <c r="F56" s="4"/>
      <c r="G56" s="4"/>
      <c r="H56" s="4"/>
      <c r="I56" s="4"/>
      <c r="J56" s="4"/>
      <c r="K56" s="4"/>
      <c r="L56" s="4"/>
      <c r="M56" s="4"/>
      <c r="N56" s="4"/>
      <c r="O56" s="4"/>
      <c r="P56" s="4"/>
      <c r="Q56" s="4"/>
      <c r="R56" s="4"/>
      <c r="S56" s="4"/>
      <c r="T56" s="4"/>
      <c r="U56" s="4"/>
      <c r="V56" s="4"/>
    </row>
    <row r="57" spans="1:22" ht="15">
      <c r="A57" s="4"/>
      <c r="B57" s="119"/>
      <c r="C57" s="119"/>
      <c r="D57" s="4"/>
      <c r="E57" s="4"/>
      <c r="F57" s="4"/>
      <c r="G57" s="4"/>
      <c r="H57" s="4"/>
      <c r="I57" s="4"/>
      <c r="J57" s="4"/>
      <c r="K57" s="4"/>
      <c r="L57" s="4"/>
      <c r="M57" s="4"/>
      <c r="N57" s="4"/>
      <c r="O57" s="4"/>
      <c r="P57" s="4"/>
      <c r="Q57" s="4"/>
      <c r="R57" s="4"/>
      <c r="S57" s="4"/>
      <c r="T57" s="4"/>
      <c r="U57" s="4"/>
      <c r="V57" s="4"/>
    </row>
    <row r="58" spans="1:22" ht="15">
      <c r="A58" s="4"/>
      <c r="B58" s="119"/>
      <c r="C58" s="119"/>
      <c r="D58" s="4"/>
      <c r="E58" s="4"/>
      <c r="F58" s="4"/>
      <c r="G58" s="4"/>
      <c r="H58" s="4"/>
      <c r="I58" s="4"/>
      <c r="J58" s="4"/>
      <c r="K58" s="4"/>
      <c r="L58" s="4"/>
      <c r="M58" s="4"/>
      <c r="N58" s="4"/>
      <c r="O58" s="4"/>
      <c r="P58" s="4"/>
      <c r="Q58" s="4"/>
      <c r="R58" s="4"/>
      <c r="S58" s="4"/>
      <c r="T58" s="4"/>
      <c r="U58" s="4"/>
      <c r="V58" s="4"/>
    </row>
    <row r="59" spans="1:22" ht="15">
      <c r="A59" s="4"/>
      <c r="B59" s="119"/>
      <c r="C59" s="119"/>
      <c r="D59" s="4"/>
      <c r="E59" s="4"/>
      <c r="F59" s="4"/>
      <c r="G59" s="4"/>
      <c r="H59" s="4"/>
      <c r="I59" s="4"/>
      <c r="J59" s="4"/>
      <c r="K59" s="4"/>
      <c r="L59" s="4"/>
      <c r="M59" s="4"/>
      <c r="N59" s="4"/>
      <c r="O59" s="4"/>
      <c r="P59" s="4"/>
      <c r="Q59" s="4"/>
      <c r="R59" s="4"/>
      <c r="S59" s="4"/>
      <c r="T59" s="4"/>
      <c r="U59" s="4"/>
      <c r="V59" s="4"/>
    </row>
    <row r="60" spans="1:22" ht="15">
      <c r="A60" s="4"/>
      <c r="B60" s="119"/>
      <c r="C60" s="119"/>
      <c r="D60" s="4"/>
      <c r="E60" s="4"/>
      <c r="F60" s="4"/>
      <c r="G60" s="4"/>
      <c r="H60" s="4"/>
      <c r="I60" s="4"/>
      <c r="J60" s="4"/>
      <c r="K60" s="4"/>
      <c r="L60" s="4"/>
      <c r="M60" s="4"/>
      <c r="N60" s="4"/>
      <c r="O60" s="4"/>
      <c r="P60" s="4"/>
      <c r="Q60" s="4"/>
      <c r="R60" s="4"/>
      <c r="S60" s="4"/>
      <c r="T60" s="4"/>
      <c r="U60" s="4"/>
      <c r="V60" s="4"/>
    </row>
    <row r="61" spans="1:22" ht="15">
      <c r="A61" s="4"/>
      <c r="B61" s="119"/>
      <c r="C61" s="119"/>
      <c r="D61" s="4"/>
      <c r="E61" s="4"/>
      <c r="F61" s="4"/>
      <c r="G61" s="4"/>
      <c r="H61" s="4"/>
      <c r="I61" s="4"/>
      <c r="J61" s="4"/>
      <c r="K61" s="4"/>
      <c r="L61" s="4"/>
      <c r="M61" s="4"/>
      <c r="N61" s="4"/>
      <c r="O61" s="4"/>
      <c r="P61" s="4"/>
      <c r="Q61" s="4"/>
      <c r="R61" s="4"/>
      <c r="S61" s="4"/>
      <c r="T61" s="4"/>
      <c r="U61" s="4"/>
      <c r="V61" s="4"/>
    </row>
    <row r="62" spans="1:22" ht="15">
      <c r="A62" s="4"/>
      <c r="B62" s="119"/>
      <c r="C62" s="119"/>
      <c r="D62" s="4"/>
      <c r="E62" s="4"/>
      <c r="F62" s="4"/>
      <c r="G62" s="4"/>
      <c r="H62" s="4"/>
      <c r="I62" s="4"/>
      <c r="J62" s="4"/>
      <c r="K62" s="4"/>
      <c r="L62" s="4"/>
      <c r="M62" s="4"/>
      <c r="N62" s="4"/>
      <c r="O62" s="4"/>
      <c r="P62" s="4"/>
      <c r="Q62" s="4"/>
      <c r="R62" s="4"/>
      <c r="S62" s="4"/>
      <c r="T62" s="4"/>
      <c r="U62" s="4"/>
      <c r="V62" s="4"/>
    </row>
    <row r="63" spans="1:22" ht="15">
      <c r="A63" s="4"/>
      <c r="B63" s="119"/>
      <c r="C63" s="119"/>
      <c r="D63" s="4"/>
      <c r="E63" s="4"/>
      <c r="F63" s="4"/>
      <c r="G63" s="4"/>
      <c r="H63" s="4"/>
      <c r="I63" s="4"/>
      <c r="J63" s="4"/>
      <c r="K63" s="4"/>
      <c r="L63" s="4"/>
      <c r="M63" s="4"/>
      <c r="N63" s="4"/>
      <c r="O63" s="4"/>
      <c r="P63" s="4"/>
      <c r="Q63" s="4"/>
      <c r="R63" s="4"/>
      <c r="S63" s="4"/>
      <c r="T63" s="4"/>
      <c r="U63" s="4"/>
      <c r="V63" s="4"/>
    </row>
    <row r="64" spans="1:22" ht="15">
      <c r="A64" s="4"/>
      <c r="B64" s="119"/>
      <c r="C64" s="119"/>
      <c r="D64" s="4"/>
      <c r="E64" s="4"/>
      <c r="F64" s="4"/>
      <c r="G64" s="4"/>
      <c r="H64" s="4"/>
      <c r="I64" s="4"/>
      <c r="J64" s="4"/>
      <c r="K64" s="4"/>
      <c r="L64" s="4"/>
      <c r="M64" s="4"/>
      <c r="N64" s="4"/>
      <c r="O64" s="4"/>
      <c r="P64" s="4"/>
      <c r="Q64" s="4"/>
      <c r="R64" s="4"/>
      <c r="S64" s="4"/>
      <c r="T64" s="4"/>
      <c r="U64" s="4"/>
      <c r="V64" s="4"/>
    </row>
    <row r="65" spans="1:22" ht="15">
      <c r="A65" s="4"/>
      <c r="B65" s="119"/>
      <c r="C65" s="119"/>
      <c r="D65" s="4"/>
      <c r="E65" s="4"/>
      <c r="F65" s="4"/>
      <c r="G65" s="4"/>
      <c r="H65" s="4"/>
      <c r="I65" s="4"/>
      <c r="J65" s="4"/>
      <c r="K65" s="4"/>
      <c r="L65" s="4"/>
      <c r="M65" s="4"/>
      <c r="N65" s="4"/>
      <c r="O65" s="4"/>
      <c r="P65" s="4"/>
      <c r="Q65" s="4"/>
      <c r="R65" s="4"/>
      <c r="S65" s="4"/>
      <c r="T65" s="4"/>
      <c r="U65" s="4"/>
      <c r="V65" s="4"/>
    </row>
    <row r="66" spans="1:22" ht="15">
      <c r="A66" s="4"/>
      <c r="B66" s="119"/>
      <c r="C66" s="119"/>
      <c r="D66" s="4"/>
      <c r="E66" s="4"/>
      <c r="F66" s="4"/>
      <c r="G66" s="4"/>
      <c r="H66" s="4"/>
      <c r="I66" s="4"/>
      <c r="J66" s="4"/>
      <c r="K66" s="4"/>
      <c r="L66" s="4"/>
      <c r="M66" s="4"/>
      <c r="N66" s="4"/>
      <c r="O66" s="4"/>
      <c r="P66" s="4"/>
      <c r="Q66" s="4"/>
      <c r="R66" s="4"/>
      <c r="S66" s="4"/>
      <c r="T66" s="4"/>
      <c r="U66" s="4"/>
      <c r="V66" s="4"/>
    </row>
    <row r="67" spans="1:22" ht="15">
      <c r="A67" s="4"/>
      <c r="B67" s="119"/>
      <c r="C67" s="119"/>
      <c r="D67" s="4"/>
      <c r="E67" s="4"/>
      <c r="F67" s="4"/>
      <c r="G67" s="4"/>
      <c r="H67" s="4"/>
      <c r="I67" s="4"/>
      <c r="J67" s="4"/>
      <c r="K67" s="4"/>
      <c r="L67" s="4"/>
      <c r="M67" s="4"/>
      <c r="N67" s="4"/>
      <c r="O67" s="4"/>
      <c r="P67" s="4"/>
      <c r="Q67" s="4"/>
      <c r="R67" s="4"/>
      <c r="S67" s="4"/>
      <c r="T67" s="4"/>
      <c r="U67" s="4"/>
      <c r="V67" s="4"/>
    </row>
    <row r="68" spans="1:22" ht="15">
      <c r="A68" s="4"/>
      <c r="B68" s="119"/>
      <c r="C68" s="119"/>
      <c r="D68" s="4"/>
      <c r="E68" s="4"/>
      <c r="F68" s="4"/>
      <c r="G68" s="4"/>
      <c r="H68" s="4"/>
      <c r="I68" s="4"/>
      <c r="J68" s="4"/>
      <c r="K68" s="4"/>
      <c r="L68" s="4"/>
      <c r="M68" s="4"/>
      <c r="N68" s="4"/>
      <c r="O68" s="4"/>
      <c r="P68" s="4"/>
      <c r="Q68" s="4"/>
      <c r="R68" s="4"/>
      <c r="S68" s="4"/>
      <c r="T68" s="4"/>
      <c r="U68" s="4"/>
      <c r="V68" s="4"/>
    </row>
    <row r="69" spans="1:22" ht="15">
      <c r="A69" s="4"/>
      <c r="B69" s="119"/>
      <c r="C69" s="119"/>
      <c r="D69" s="4"/>
      <c r="E69" s="4"/>
      <c r="F69" s="4"/>
      <c r="G69" s="4"/>
      <c r="H69" s="4"/>
      <c r="I69" s="4"/>
      <c r="J69" s="4"/>
      <c r="K69" s="4"/>
      <c r="L69" s="4"/>
      <c r="M69" s="4"/>
      <c r="N69" s="4"/>
      <c r="O69" s="4"/>
      <c r="P69" s="4"/>
      <c r="Q69" s="4"/>
      <c r="R69" s="4"/>
      <c r="S69" s="4"/>
      <c r="T69" s="4"/>
      <c r="U69" s="4"/>
      <c r="V69" s="4"/>
    </row>
    <row r="70" spans="1:22" ht="15">
      <c r="A70" s="4"/>
      <c r="B70" s="119"/>
      <c r="C70" s="119"/>
      <c r="D70" s="4"/>
      <c r="E70" s="4"/>
      <c r="F70" s="4"/>
      <c r="G70" s="4"/>
      <c r="H70" s="4"/>
      <c r="I70" s="4"/>
      <c r="J70" s="4"/>
      <c r="K70" s="4"/>
      <c r="L70" s="4"/>
      <c r="M70" s="4"/>
      <c r="N70" s="4"/>
      <c r="O70" s="4"/>
      <c r="P70" s="4"/>
      <c r="Q70" s="4"/>
      <c r="R70" s="4"/>
      <c r="S70" s="4"/>
      <c r="T70" s="4"/>
      <c r="U70" s="4"/>
      <c r="V70" s="4"/>
    </row>
    <row r="71" spans="1:22" ht="15">
      <c r="A71" s="4"/>
      <c r="B71" s="119"/>
      <c r="C71" s="119"/>
      <c r="D71" s="4"/>
      <c r="E71" s="4"/>
      <c r="F71" s="4"/>
      <c r="G71" s="4"/>
      <c r="H71" s="4"/>
      <c r="I71" s="4"/>
      <c r="J71" s="4"/>
      <c r="K71" s="4"/>
      <c r="L71" s="4"/>
      <c r="M71" s="4"/>
      <c r="N71" s="4"/>
      <c r="O71" s="4"/>
      <c r="P71" s="4"/>
      <c r="Q71" s="4"/>
      <c r="R71" s="4"/>
      <c r="S71" s="4"/>
      <c r="T71" s="4"/>
      <c r="U71" s="4"/>
      <c r="V71" s="4"/>
    </row>
    <row r="72" spans="1:22" ht="15">
      <c r="A72" s="4"/>
      <c r="B72" s="119"/>
      <c r="C72" s="119"/>
      <c r="D72" s="4"/>
      <c r="E72" s="4"/>
      <c r="F72" s="4"/>
      <c r="G72" s="4"/>
      <c r="H72" s="4"/>
      <c r="I72" s="4"/>
      <c r="J72" s="4"/>
      <c r="K72" s="4"/>
      <c r="L72" s="4"/>
      <c r="M72" s="4"/>
      <c r="N72" s="4"/>
      <c r="O72" s="4"/>
      <c r="P72" s="4"/>
      <c r="Q72" s="4"/>
      <c r="R72" s="4"/>
      <c r="S72" s="4"/>
      <c r="T72" s="4"/>
      <c r="U72" s="4"/>
      <c r="V72" s="4"/>
    </row>
    <row r="73" spans="1:22" ht="15">
      <c r="A73" s="4"/>
      <c r="B73" s="119"/>
      <c r="C73" s="119"/>
      <c r="D73" s="4"/>
      <c r="E73" s="4"/>
      <c r="F73" s="4"/>
      <c r="G73" s="4"/>
      <c r="H73" s="4"/>
      <c r="I73" s="4"/>
      <c r="J73" s="4"/>
      <c r="K73" s="4"/>
      <c r="L73" s="4"/>
      <c r="M73" s="4"/>
      <c r="N73" s="4"/>
      <c r="O73" s="4"/>
      <c r="P73" s="4"/>
      <c r="Q73" s="4"/>
      <c r="R73" s="4"/>
      <c r="S73" s="4"/>
      <c r="T73" s="4"/>
      <c r="U73" s="4"/>
      <c r="V73" s="4"/>
    </row>
    <row r="74" spans="1:22" ht="15">
      <c r="A74" s="4"/>
      <c r="B74" s="119"/>
      <c r="C74" s="119"/>
      <c r="D74" s="4"/>
      <c r="E74" s="4"/>
      <c r="F74" s="4"/>
      <c r="G74" s="4"/>
      <c r="H74" s="4"/>
      <c r="I74" s="4"/>
      <c r="J74" s="4"/>
      <c r="K74" s="4"/>
      <c r="L74" s="4"/>
      <c r="M74" s="4"/>
      <c r="N74" s="4"/>
      <c r="O74" s="4"/>
      <c r="P74" s="4"/>
      <c r="Q74" s="4"/>
      <c r="R74" s="4"/>
      <c r="S74" s="4"/>
      <c r="T74" s="4"/>
      <c r="U74" s="4"/>
      <c r="V74" s="4"/>
    </row>
    <row r="75" spans="1:22" ht="15">
      <c r="A75" s="4"/>
      <c r="B75" s="119"/>
      <c r="C75" s="119"/>
      <c r="D75" s="4"/>
      <c r="E75" s="4"/>
      <c r="F75" s="4"/>
      <c r="G75" s="4"/>
      <c r="H75" s="4"/>
      <c r="I75" s="4"/>
      <c r="J75" s="4"/>
      <c r="K75" s="4"/>
      <c r="L75" s="4"/>
      <c r="M75" s="4"/>
      <c r="N75" s="4"/>
      <c r="O75" s="4"/>
      <c r="P75" s="4"/>
      <c r="Q75" s="4"/>
      <c r="R75" s="4"/>
      <c r="S75" s="4"/>
      <c r="T75" s="4"/>
      <c r="U75" s="4"/>
      <c r="V75" s="4"/>
    </row>
    <row r="76" spans="1:22" ht="15">
      <c r="A76" s="4"/>
      <c r="B76" s="119"/>
      <c r="C76" s="119"/>
      <c r="D76" s="4"/>
      <c r="E76" s="4"/>
      <c r="F76" s="4"/>
      <c r="G76" s="4"/>
      <c r="H76" s="4"/>
      <c r="I76" s="4"/>
      <c r="J76" s="4"/>
      <c r="K76" s="4"/>
      <c r="L76" s="4"/>
      <c r="M76" s="4"/>
      <c r="N76" s="4"/>
      <c r="O76" s="4"/>
      <c r="P76" s="4"/>
      <c r="Q76" s="4"/>
      <c r="R76" s="4"/>
      <c r="S76" s="4"/>
      <c r="T76" s="4"/>
      <c r="U76" s="4"/>
      <c r="V76" s="4"/>
    </row>
    <row r="77" spans="1:22" ht="15">
      <c r="A77" s="4"/>
      <c r="B77" s="119"/>
      <c r="C77" s="119"/>
      <c r="D77" s="4"/>
      <c r="E77" s="4"/>
      <c r="F77" s="4"/>
      <c r="G77" s="4"/>
      <c r="H77" s="4"/>
      <c r="I77" s="4"/>
      <c r="J77" s="4"/>
      <c r="K77" s="4"/>
      <c r="L77" s="4"/>
      <c r="M77" s="4"/>
      <c r="N77" s="4"/>
      <c r="O77" s="4"/>
      <c r="P77" s="4"/>
      <c r="Q77" s="4"/>
      <c r="R77" s="4"/>
      <c r="S77" s="4"/>
      <c r="T77" s="4"/>
      <c r="U77" s="4"/>
      <c r="V77" s="4"/>
    </row>
    <row r="78" spans="1:22" ht="15">
      <c r="A78" s="4"/>
      <c r="B78" s="119"/>
      <c r="C78" s="119"/>
      <c r="D78" s="4"/>
      <c r="E78" s="4"/>
      <c r="F78" s="4"/>
      <c r="G78" s="4"/>
      <c r="H78" s="4"/>
      <c r="I78" s="4"/>
      <c r="J78" s="4"/>
      <c r="K78" s="4"/>
      <c r="L78" s="4"/>
      <c r="M78" s="4"/>
      <c r="N78" s="4"/>
      <c r="O78" s="4"/>
      <c r="P78" s="4"/>
      <c r="Q78" s="4"/>
      <c r="R78" s="4"/>
      <c r="S78" s="4"/>
      <c r="T78" s="4"/>
      <c r="U78" s="4"/>
      <c r="V78" s="4"/>
    </row>
    <row r="79" spans="1:22" ht="15">
      <c r="A79" s="4"/>
      <c r="B79" s="119"/>
      <c r="C79" s="119"/>
      <c r="D79" s="4"/>
      <c r="E79" s="4"/>
      <c r="F79" s="4"/>
      <c r="G79" s="4"/>
      <c r="H79" s="4"/>
      <c r="I79" s="4"/>
      <c r="J79" s="4"/>
      <c r="K79" s="4"/>
      <c r="L79" s="4"/>
      <c r="M79" s="4"/>
      <c r="N79" s="4"/>
      <c r="O79" s="4"/>
      <c r="P79" s="4"/>
      <c r="Q79" s="4"/>
      <c r="R79" s="4"/>
      <c r="S79" s="4"/>
      <c r="T79" s="4"/>
      <c r="U79" s="4"/>
      <c r="V79" s="4"/>
    </row>
    <row r="80" spans="1:22" ht="15">
      <c r="A80" s="4"/>
      <c r="B80" s="119"/>
      <c r="C80" s="119"/>
      <c r="D80" s="4"/>
      <c r="E80" s="4"/>
      <c r="F80" s="4"/>
      <c r="G80" s="4"/>
      <c r="H80" s="4"/>
      <c r="I80" s="4"/>
      <c r="J80" s="4"/>
      <c r="K80" s="4"/>
      <c r="L80" s="4"/>
      <c r="M80" s="4"/>
      <c r="N80" s="4"/>
      <c r="O80" s="4"/>
      <c r="P80" s="4"/>
      <c r="Q80" s="4"/>
      <c r="R80" s="4"/>
      <c r="S80" s="4"/>
      <c r="T80" s="4"/>
      <c r="U80" s="4"/>
      <c r="V80" s="4"/>
    </row>
    <row r="81" spans="1:22" ht="15">
      <c r="A81" s="4"/>
      <c r="B81" s="119"/>
      <c r="C81" s="119"/>
      <c r="D81" s="4"/>
      <c r="E81" s="4"/>
      <c r="F81" s="4"/>
      <c r="G81" s="4"/>
      <c r="H81" s="4"/>
      <c r="I81" s="4"/>
      <c r="J81" s="4"/>
      <c r="K81" s="4"/>
      <c r="L81" s="4"/>
      <c r="M81" s="4"/>
      <c r="N81" s="4"/>
      <c r="O81" s="4"/>
      <c r="P81" s="4"/>
      <c r="Q81" s="4"/>
      <c r="R81" s="4"/>
      <c r="S81" s="4"/>
      <c r="T81" s="4"/>
      <c r="U81" s="4"/>
      <c r="V81" s="4"/>
    </row>
    <row r="82" spans="1:22" ht="15">
      <c r="A82" s="4"/>
      <c r="B82" s="119"/>
      <c r="C82" s="119"/>
      <c r="D82" s="4"/>
      <c r="E82" s="4"/>
      <c r="F82" s="4"/>
      <c r="G82" s="4"/>
      <c r="H82" s="4"/>
      <c r="I82" s="4"/>
      <c r="J82" s="4"/>
      <c r="K82" s="4"/>
      <c r="L82" s="4"/>
      <c r="M82" s="4"/>
      <c r="N82" s="4"/>
      <c r="O82" s="4"/>
      <c r="P82" s="4"/>
      <c r="Q82" s="4"/>
      <c r="R82" s="4"/>
      <c r="S82" s="4"/>
      <c r="T82" s="4"/>
      <c r="U82" s="4"/>
      <c r="V82" s="4"/>
    </row>
    <row r="83" spans="1:22" ht="15">
      <c r="A83" s="4"/>
      <c r="B83" s="119"/>
      <c r="C83" s="119"/>
      <c r="D83" s="4"/>
      <c r="E83" s="4"/>
      <c r="F83" s="4"/>
      <c r="G83" s="4"/>
      <c r="H83" s="4"/>
      <c r="I83" s="4"/>
      <c r="J83" s="4"/>
      <c r="K83" s="4"/>
      <c r="L83" s="4"/>
      <c r="M83" s="4"/>
      <c r="N83" s="4"/>
      <c r="O83" s="4"/>
      <c r="P83" s="4"/>
      <c r="Q83" s="4"/>
      <c r="R83" s="4"/>
      <c r="S83" s="4"/>
      <c r="T83" s="4"/>
      <c r="U83" s="4"/>
      <c r="V83" s="4"/>
    </row>
  </sheetData>
  <sheetProtection algorithmName="SHA-512" hashValue="KFzWPj1FKaJA3TAZHyBsbOFZfXG34pyyL0XGa/2zHurMZBDYb6Ew8ljShtQkQbPWmZFnzF00neozKtWC8kk29g==" saltValue="VXgBO4DvUToFPRdREzlqUw==" spinCount="100000" sheet="1" objects="1" scenarios="1"/>
  <mergeCells count="1">
    <mergeCell ref="E26:F26"/>
  </mergeCells>
  <hyperlinks>
    <hyperlink ref="E26" location="Hovedmodel!D36" display="Tilbage til hovedmodel"/>
    <hyperlink ref="E26:F26" location="'ho-model'!D36" display="Tilbage til hovedmodel"/>
  </hyperlinks>
  <printOptions/>
  <pageMargins left="0.7" right="0.7" top="0.75" bottom="0.75" header="0.3" footer="0.3"/>
  <pageSetup orientation="portrait" paperSize="9"/>
  <drawing r:id="rId3"/>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E11F7-9439-41FA-B3AA-4EB7B4BFA59D}">
  <dimension ref="A1:Z37"/>
  <sheetViews>
    <sheetView workbookViewId="0" topLeftCell="A1">
      <selection activeCell="J7" sqref="J7:L7"/>
    </sheetView>
  </sheetViews>
  <sheetFormatPr defaultColWidth="9.140625" defaultRowHeight="15"/>
  <sheetData>
    <row r="1" spans="10:26" ht="15">
      <c r="J1" s="4"/>
      <c r="K1" s="4"/>
      <c r="L1" s="4"/>
      <c r="M1" s="4"/>
      <c r="N1" s="4"/>
      <c r="O1" s="4"/>
      <c r="P1" s="4"/>
      <c r="Q1" s="4"/>
      <c r="R1" s="4"/>
      <c r="S1" s="4"/>
      <c r="T1" s="4"/>
      <c r="U1" s="4"/>
      <c r="V1" s="4"/>
      <c r="W1" s="4"/>
      <c r="X1" s="4"/>
      <c r="Y1" s="4"/>
      <c r="Z1" s="4"/>
    </row>
    <row r="2" spans="10:26" ht="15">
      <c r="J2" s="4"/>
      <c r="K2" s="4"/>
      <c r="L2" s="4"/>
      <c r="M2" s="4"/>
      <c r="N2" s="4"/>
      <c r="O2" s="4"/>
      <c r="P2" s="4"/>
      <c r="Q2" s="4"/>
      <c r="R2" s="4"/>
      <c r="S2" s="4"/>
      <c r="T2" s="4"/>
      <c r="U2" s="4"/>
      <c r="V2" s="4"/>
      <c r="W2" s="4"/>
      <c r="X2" s="4"/>
      <c r="Y2" s="4"/>
      <c r="Z2" s="4"/>
    </row>
    <row r="3" spans="10:26" ht="15">
      <c r="J3" s="4"/>
      <c r="K3" s="4"/>
      <c r="L3" s="4"/>
      <c r="M3" s="4"/>
      <c r="N3" s="4"/>
      <c r="O3" s="4"/>
      <c r="P3" s="4"/>
      <c r="Q3" s="4"/>
      <c r="R3" s="4"/>
      <c r="S3" s="4"/>
      <c r="T3" s="4"/>
      <c r="U3" s="4"/>
      <c r="V3" s="4"/>
      <c r="W3" s="4"/>
      <c r="X3" s="4"/>
      <c r="Y3" s="4"/>
      <c r="Z3" s="4"/>
    </row>
    <row r="4" spans="10:26" ht="15">
      <c r="J4" s="4"/>
      <c r="K4" s="4"/>
      <c r="L4" s="4"/>
      <c r="M4" s="4"/>
      <c r="N4" s="4"/>
      <c r="O4" s="4"/>
      <c r="P4" s="4"/>
      <c r="Q4" s="4"/>
      <c r="R4" s="4"/>
      <c r="S4" s="4"/>
      <c r="T4" s="4"/>
      <c r="U4" s="4"/>
      <c r="V4" s="4"/>
      <c r="W4" s="4"/>
      <c r="X4" s="4"/>
      <c r="Y4" s="4"/>
      <c r="Z4" s="4"/>
    </row>
    <row r="5" spans="10:26" ht="15">
      <c r="J5" s="4"/>
      <c r="K5" s="4"/>
      <c r="L5" s="4"/>
      <c r="M5" s="4"/>
      <c r="N5" s="4"/>
      <c r="O5" s="4"/>
      <c r="P5" s="4"/>
      <c r="Q5" s="4"/>
      <c r="R5" s="4"/>
      <c r="S5" s="4"/>
      <c r="T5" s="4"/>
      <c r="U5" s="4"/>
      <c r="V5" s="4"/>
      <c r="W5" s="4"/>
      <c r="X5" s="4"/>
      <c r="Y5" s="4"/>
      <c r="Z5" s="4"/>
    </row>
    <row r="6" spans="10:26" ht="15">
      <c r="J6" s="4"/>
      <c r="K6" s="4"/>
      <c r="L6" s="4"/>
      <c r="M6" s="4"/>
      <c r="N6" s="4"/>
      <c r="O6" s="4"/>
      <c r="P6" s="4"/>
      <c r="Q6" s="4"/>
      <c r="R6" s="4"/>
      <c r="S6" s="4"/>
      <c r="T6" s="4"/>
      <c r="U6" s="4"/>
      <c r="V6" s="4"/>
      <c r="W6" s="4"/>
      <c r="X6" s="4"/>
      <c r="Y6" s="4"/>
      <c r="Z6" s="4"/>
    </row>
    <row r="7" spans="10:26" ht="15">
      <c r="J7" s="255" t="s">
        <v>195</v>
      </c>
      <c r="K7" s="267"/>
      <c r="L7" s="267"/>
      <c r="M7" s="4"/>
      <c r="N7" s="4"/>
      <c r="O7" s="4"/>
      <c r="P7" s="4"/>
      <c r="Q7" s="4"/>
      <c r="R7" s="4"/>
      <c r="S7" s="4"/>
      <c r="T7" s="4"/>
      <c r="U7" s="4"/>
      <c r="V7" s="4"/>
      <c r="W7" s="4"/>
      <c r="X7" s="4"/>
      <c r="Y7" s="4"/>
      <c r="Z7" s="4"/>
    </row>
    <row r="8" spans="10:26" ht="15">
      <c r="J8" s="4"/>
      <c r="K8" s="4"/>
      <c r="L8" s="4"/>
      <c r="M8" s="4"/>
      <c r="N8" s="4"/>
      <c r="O8" s="4"/>
      <c r="P8" s="4"/>
      <c r="Q8" s="4"/>
      <c r="R8" s="4"/>
      <c r="S8" s="4"/>
      <c r="T8" s="4"/>
      <c r="U8" s="4"/>
      <c r="V8" s="4"/>
      <c r="W8" s="4"/>
      <c r="X8" s="4"/>
      <c r="Y8" s="4"/>
      <c r="Z8" s="4"/>
    </row>
    <row r="9" spans="1:26" ht="15" thickBot="1">
      <c r="A9" s="165">
        <f>'ho-model'!D18</f>
        <v>0</v>
      </c>
      <c r="B9" s="111" t="s">
        <v>179</v>
      </c>
      <c r="C9" s="169">
        <f>'ho-model'!D26</f>
        <v>0</v>
      </c>
      <c r="D9" s="111" t="s">
        <v>186</v>
      </c>
      <c r="E9" s="111">
        <v>100</v>
      </c>
      <c r="F9" s="111" t="s">
        <v>180</v>
      </c>
      <c r="G9" s="170">
        <f>'ho-model'!D42</f>
        <v>0</v>
      </c>
      <c r="H9" s="171" t="s">
        <v>22</v>
      </c>
      <c r="J9" s="4"/>
      <c r="K9" s="4"/>
      <c r="L9" s="4"/>
      <c r="M9" s="4"/>
      <c r="N9" s="4"/>
      <c r="O9" s="4"/>
      <c r="P9" s="4"/>
      <c r="Q9" s="4"/>
      <c r="R9" s="4"/>
      <c r="S9" s="4"/>
      <c r="T9" s="4"/>
      <c r="U9" s="4"/>
      <c r="V9" s="4"/>
      <c r="W9" s="4"/>
      <c r="X9" s="4"/>
      <c r="Y9" s="4"/>
      <c r="Z9" s="4"/>
    </row>
    <row r="10" spans="10:26" ht="15" thickTop="1">
      <c r="J10" s="4"/>
      <c r="K10" s="4"/>
      <c r="L10" s="4"/>
      <c r="M10" s="4"/>
      <c r="N10" s="4"/>
      <c r="O10" s="4"/>
      <c r="P10" s="4"/>
      <c r="Q10" s="4"/>
      <c r="R10" s="4"/>
      <c r="S10" s="4"/>
      <c r="T10" s="4"/>
      <c r="U10" s="4"/>
      <c r="V10" s="4"/>
      <c r="W10" s="4"/>
      <c r="X10" s="4"/>
      <c r="Y10" s="4"/>
      <c r="Z10" s="4"/>
    </row>
    <row r="11" spans="1:26" ht="15">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sheetData>
  <sheetProtection algorithmName="SHA-512" hashValue="LvQ4lNPp/xC/B+3xG6FtjKqYb9xR5ZwwVHeh+7Cvq7tzg1Xr1pZqg0qR7TCHJYT4KlmsnGQzg+3AC26O6pViEg==" saltValue="33tiT+FxRHao7XUGVr/zJw==" spinCount="100000" sheet="1" objects="1" scenarios="1"/>
  <mergeCells count="1">
    <mergeCell ref="J7:L7"/>
  </mergeCells>
  <hyperlinks>
    <hyperlink ref="J7" location="Hovedmodel!D42" display="Tilbage til hovedmodel"/>
    <hyperlink ref="J7:L7" location="'ho-model'!D42" display="Tilbage til hovedmode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E13FE-765A-4F15-A1F5-A270FE1D6D70}">
  <dimension ref="A1:Y37"/>
  <sheetViews>
    <sheetView workbookViewId="0" topLeftCell="A1">
      <selection activeCell="I4" sqref="I4"/>
    </sheetView>
  </sheetViews>
  <sheetFormatPr defaultColWidth="9.140625" defaultRowHeight="15"/>
  <cols>
    <col min="9" max="9" width="20.7109375" style="0" customWidth="1"/>
  </cols>
  <sheetData>
    <row r="1" spans="1:25" ht="15">
      <c r="A1" s="4"/>
      <c r="B1" s="4"/>
      <c r="C1" s="4"/>
      <c r="D1" s="4"/>
      <c r="E1" s="4"/>
      <c r="F1" s="4"/>
      <c r="G1" s="4"/>
      <c r="H1" s="4"/>
      <c r="I1" s="4"/>
      <c r="J1" s="4"/>
      <c r="K1" s="4"/>
      <c r="L1" s="4"/>
      <c r="M1" s="4"/>
      <c r="N1" s="4"/>
      <c r="O1" s="4"/>
      <c r="P1" s="4"/>
      <c r="Q1" s="4"/>
      <c r="R1" s="4"/>
      <c r="S1" s="4"/>
      <c r="T1" s="4"/>
      <c r="U1" s="4"/>
      <c r="V1" s="4"/>
      <c r="W1" s="4"/>
      <c r="X1" s="4"/>
      <c r="Y1" s="4"/>
    </row>
    <row r="2" spans="1:25" ht="15">
      <c r="A2" s="4"/>
      <c r="B2" s="4"/>
      <c r="C2" s="4"/>
      <c r="D2" s="4"/>
      <c r="E2" s="4"/>
      <c r="F2" s="4"/>
      <c r="G2" s="4"/>
      <c r="H2" s="4"/>
      <c r="I2" s="4"/>
      <c r="J2" s="4"/>
      <c r="K2" s="4"/>
      <c r="L2" s="4"/>
      <c r="M2" s="4"/>
      <c r="N2" s="4"/>
      <c r="O2" s="4"/>
      <c r="P2" s="4"/>
      <c r="Q2" s="4"/>
      <c r="R2" s="4"/>
      <c r="S2" s="4"/>
      <c r="T2" s="4"/>
      <c r="U2" s="4"/>
      <c r="V2" s="4"/>
      <c r="W2" s="4"/>
      <c r="X2" s="4"/>
      <c r="Y2" s="4"/>
    </row>
    <row r="3" spans="1:25" ht="15">
      <c r="A3" s="4"/>
      <c r="B3" s="4"/>
      <c r="C3" s="4"/>
      <c r="D3" s="4"/>
      <c r="E3" s="4"/>
      <c r="F3" s="4"/>
      <c r="G3" s="4"/>
      <c r="H3" s="4"/>
      <c r="I3" s="4"/>
      <c r="J3" s="4"/>
      <c r="K3" s="4"/>
      <c r="L3" s="4"/>
      <c r="M3" s="4"/>
      <c r="N3" s="4"/>
      <c r="O3" s="4"/>
      <c r="P3" s="4"/>
      <c r="Q3" s="4"/>
      <c r="R3" s="4"/>
      <c r="S3" s="4"/>
      <c r="T3" s="4"/>
      <c r="U3" s="4"/>
      <c r="V3" s="4"/>
      <c r="W3" s="4"/>
      <c r="X3" s="4"/>
      <c r="Y3" s="4"/>
    </row>
    <row r="4" spans="1:25" ht="15">
      <c r="A4" s="4"/>
      <c r="B4" s="4"/>
      <c r="C4" s="4"/>
      <c r="D4" s="4"/>
      <c r="E4" s="4"/>
      <c r="F4" s="4"/>
      <c r="G4" s="4"/>
      <c r="H4" s="4"/>
      <c r="I4" s="106" t="s">
        <v>195</v>
      </c>
      <c r="J4" s="4"/>
      <c r="K4" s="4"/>
      <c r="L4" s="4"/>
      <c r="M4" s="4"/>
      <c r="N4" s="4"/>
      <c r="O4" s="4"/>
      <c r="P4" s="4"/>
      <c r="Q4" s="4"/>
      <c r="R4" s="4"/>
      <c r="S4" s="4"/>
      <c r="T4" s="4"/>
      <c r="U4" s="4"/>
      <c r="V4" s="4"/>
      <c r="W4" s="4"/>
      <c r="X4" s="4"/>
      <c r="Y4" s="4"/>
    </row>
    <row r="5" spans="1:25" ht="15">
      <c r="A5" s="4"/>
      <c r="B5" s="4"/>
      <c r="C5" s="4"/>
      <c r="D5" s="4"/>
      <c r="E5" s="4"/>
      <c r="F5" s="4"/>
      <c r="G5" s="4"/>
      <c r="H5" s="4"/>
      <c r="I5" s="4"/>
      <c r="J5" s="4"/>
      <c r="K5" s="4"/>
      <c r="L5" s="4"/>
      <c r="M5" s="4"/>
      <c r="N5" s="4"/>
      <c r="O5" s="4"/>
      <c r="P5" s="4"/>
      <c r="Q5" s="4"/>
      <c r="R5" s="4"/>
      <c r="S5" s="4"/>
      <c r="T5" s="4"/>
      <c r="U5" s="4"/>
      <c r="V5" s="4"/>
      <c r="W5" s="4"/>
      <c r="X5" s="4"/>
      <c r="Y5" s="4"/>
    </row>
    <row r="6" spans="1:25" ht="15">
      <c r="A6" s="4"/>
      <c r="B6" s="4"/>
      <c r="C6" s="4"/>
      <c r="D6" s="4"/>
      <c r="E6" s="4"/>
      <c r="F6" s="4"/>
      <c r="G6" s="4"/>
      <c r="H6" s="4"/>
      <c r="I6" s="4"/>
      <c r="J6" s="4"/>
      <c r="K6" s="4"/>
      <c r="L6" s="4"/>
      <c r="M6" s="4"/>
      <c r="N6" s="4"/>
      <c r="O6" s="4"/>
      <c r="P6" s="4"/>
      <c r="Q6" s="4"/>
      <c r="R6" s="4"/>
      <c r="S6" s="4"/>
      <c r="T6" s="4"/>
      <c r="U6" s="4"/>
      <c r="V6" s="4"/>
      <c r="W6" s="4"/>
      <c r="X6" s="4"/>
      <c r="Y6" s="4"/>
    </row>
    <row r="7" spans="1:25" ht="15">
      <c r="A7" s="4"/>
      <c r="B7" s="4"/>
      <c r="C7" s="4"/>
      <c r="D7" s="4"/>
      <c r="E7" s="4"/>
      <c r="F7" s="4"/>
      <c r="G7" s="4"/>
      <c r="H7" s="4"/>
      <c r="I7" s="4"/>
      <c r="J7" s="4"/>
      <c r="K7" s="4"/>
      <c r="L7" s="4"/>
      <c r="M7" s="4"/>
      <c r="N7" s="4"/>
      <c r="O7" s="4"/>
      <c r="P7" s="4"/>
      <c r="Q7" s="4"/>
      <c r="R7" s="4"/>
      <c r="S7" s="4"/>
      <c r="T7" s="4"/>
      <c r="U7" s="4"/>
      <c r="V7" s="4"/>
      <c r="W7" s="4"/>
      <c r="X7" s="4"/>
      <c r="Y7" s="4"/>
    </row>
    <row r="8" spans="1:25" ht="15">
      <c r="A8" s="4"/>
      <c r="B8" s="4"/>
      <c r="C8" s="4"/>
      <c r="D8" s="4"/>
      <c r="E8" s="4"/>
      <c r="F8" s="4"/>
      <c r="G8" s="4"/>
      <c r="H8" s="4"/>
      <c r="I8" s="4"/>
      <c r="J8" s="4"/>
      <c r="K8" s="4"/>
      <c r="L8" s="4"/>
      <c r="M8" s="4"/>
      <c r="N8" s="4"/>
      <c r="O8" s="4"/>
      <c r="P8" s="4"/>
      <c r="Q8" s="4"/>
      <c r="R8" s="4"/>
      <c r="S8" s="4"/>
      <c r="T8" s="4"/>
      <c r="U8" s="4"/>
      <c r="V8" s="4"/>
      <c r="W8" s="4"/>
      <c r="X8" s="4"/>
      <c r="Y8" s="4"/>
    </row>
    <row r="9" spans="1:25" ht="15">
      <c r="A9" s="4"/>
      <c r="B9" s="4"/>
      <c r="C9" s="4"/>
      <c r="D9" s="4"/>
      <c r="E9" s="4"/>
      <c r="F9" s="4"/>
      <c r="G9" s="4"/>
      <c r="H9" s="4"/>
      <c r="I9" s="4"/>
      <c r="J9" s="4"/>
      <c r="K9" s="4"/>
      <c r="L9" s="4"/>
      <c r="M9" s="4"/>
      <c r="N9" s="4"/>
      <c r="O9" s="4"/>
      <c r="P9" s="4"/>
      <c r="Q9" s="4"/>
      <c r="R9" s="4"/>
      <c r="S9" s="4"/>
      <c r="T9" s="4"/>
      <c r="U9" s="4"/>
      <c r="V9" s="4"/>
      <c r="W9" s="4"/>
      <c r="X9" s="4"/>
      <c r="Y9" s="4"/>
    </row>
    <row r="10" spans="1:25" ht="15">
      <c r="A10" s="4"/>
      <c r="B10" s="4"/>
      <c r="C10" s="4"/>
      <c r="D10" s="4"/>
      <c r="E10" s="4"/>
      <c r="F10" s="4"/>
      <c r="G10" s="4"/>
      <c r="H10" s="4"/>
      <c r="I10" s="4"/>
      <c r="J10" s="4"/>
      <c r="K10" s="4"/>
      <c r="L10" s="4"/>
      <c r="M10" s="4"/>
      <c r="N10" s="4"/>
      <c r="O10" s="4"/>
      <c r="P10" s="4"/>
      <c r="Q10" s="4"/>
      <c r="R10" s="4"/>
      <c r="S10" s="4"/>
      <c r="T10" s="4"/>
      <c r="U10" s="4"/>
      <c r="V10" s="4"/>
      <c r="W10" s="4"/>
      <c r="X10" s="4"/>
      <c r="Y10" s="4"/>
    </row>
    <row r="11" spans="1:25" ht="15">
      <c r="A11" s="4"/>
      <c r="B11" s="4"/>
      <c r="C11" s="4"/>
      <c r="D11" s="4"/>
      <c r="E11" s="4"/>
      <c r="F11" s="4"/>
      <c r="G11" s="4"/>
      <c r="H11" s="4"/>
      <c r="I11" s="4"/>
      <c r="J11" s="4"/>
      <c r="K11" s="4"/>
      <c r="L11" s="4"/>
      <c r="M11" s="4"/>
      <c r="N11" s="4"/>
      <c r="O11" s="4"/>
      <c r="P11" s="4"/>
      <c r="Q11" s="4"/>
      <c r="R11" s="4"/>
      <c r="S11" s="4"/>
      <c r="T11" s="4"/>
      <c r="U11" s="4"/>
      <c r="V11" s="4"/>
      <c r="W11" s="4"/>
      <c r="X11" s="4"/>
      <c r="Y11" s="4"/>
    </row>
    <row r="12" spans="1:25" ht="15">
      <c r="A12" s="4"/>
      <c r="B12" s="4"/>
      <c r="C12" s="4"/>
      <c r="D12" s="4"/>
      <c r="E12" s="4"/>
      <c r="F12" s="4"/>
      <c r="G12" s="4"/>
      <c r="H12" s="4"/>
      <c r="I12" s="4"/>
      <c r="J12" s="4"/>
      <c r="K12" s="4"/>
      <c r="L12" s="4"/>
      <c r="M12" s="4"/>
      <c r="N12" s="4"/>
      <c r="O12" s="4"/>
      <c r="P12" s="4"/>
      <c r="Q12" s="4"/>
      <c r="R12" s="4"/>
      <c r="S12" s="4"/>
      <c r="T12" s="4"/>
      <c r="U12" s="4"/>
      <c r="V12" s="4"/>
      <c r="W12" s="4"/>
      <c r="X12" s="4"/>
      <c r="Y12" s="4"/>
    </row>
    <row r="13" spans="1:25" ht="15">
      <c r="A13" s="4"/>
      <c r="B13" s="4"/>
      <c r="C13" s="4"/>
      <c r="D13" s="4"/>
      <c r="E13" s="4"/>
      <c r="F13" s="4"/>
      <c r="G13" s="4"/>
      <c r="H13" s="4"/>
      <c r="I13" s="4"/>
      <c r="J13" s="4"/>
      <c r="K13" s="4"/>
      <c r="L13" s="4"/>
      <c r="M13" s="4"/>
      <c r="N13" s="4"/>
      <c r="O13" s="4"/>
      <c r="P13" s="4"/>
      <c r="Q13" s="4"/>
      <c r="R13" s="4"/>
      <c r="S13" s="4"/>
      <c r="T13" s="4"/>
      <c r="U13" s="4"/>
      <c r="V13" s="4"/>
      <c r="W13" s="4"/>
      <c r="X13" s="4"/>
      <c r="Y13" s="4"/>
    </row>
    <row r="14" spans="1:25" ht="15">
      <c r="A14" s="4"/>
      <c r="B14" s="4"/>
      <c r="C14" s="4"/>
      <c r="D14" s="4"/>
      <c r="E14" s="4"/>
      <c r="F14" s="4"/>
      <c r="G14" s="4"/>
      <c r="H14" s="4"/>
      <c r="I14" s="4"/>
      <c r="J14" s="4"/>
      <c r="K14" s="4"/>
      <c r="L14" s="4"/>
      <c r="M14" s="4"/>
      <c r="N14" s="4"/>
      <c r="O14" s="4"/>
      <c r="P14" s="4"/>
      <c r="Q14" s="4"/>
      <c r="R14" s="4"/>
      <c r="S14" s="4"/>
      <c r="T14" s="4"/>
      <c r="U14" s="4"/>
      <c r="V14" s="4"/>
      <c r="W14" s="4"/>
      <c r="X14" s="4"/>
      <c r="Y14" s="4"/>
    </row>
    <row r="15" spans="1:25" ht="15">
      <c r="A15" s="4"/>
      <c r="B15" s="4"/>
      <c r="C15" s="4"/>
      <c r="D15" s="4"/>
      <c r="E15" s="4"/>
      <c r="F15" s="4"/>
      <c r="G15" s="4"/>
      <c r="H15" s="4"/>
      <c r="I15" s="4"/>
      <c r="J15" s="4"/>
      <c r="K15" s="4"/>
      <c r="L15" s="4"/>
      <c r="M15" s="4"/>
      <c r="N15" s="4"/>
      <c r="O15" s="4"/>
      <c r="P15" s="4"/>
      <c r="Q15" s="4"/>
      <c r="R15" s="4"/>
      <c r="S15" s="4"/>
      <c r="T15" s="4"/>
      <c r="U15" s="4"/>
      <c r="V15" s="4"/>
      <c r="W15" s="4"/>
      <c r="X15" s="4"/>
      <c r="Y15" s="4"/>
    </row>
    <row r="16" spans="1:25" ht="15">
      <c r="A16" s="4"/>
      <c r="B16" s="4"/>
      <c r="C16" s="4"/>
      <c r="D16" s="4"/>
      <c r="E16" s="4"/>
      <c r="F16" s="4"/>
      <c r="G16" s="4"/>
      <c r="H16" s="4"/>
      <c r="I16" s="4"/>
      <c r="J16" s="4"/>
      <c r="K16" s="4"/>
      <c r="L16" s="4"/>
      <c r="M16" s="4"/>
      <c r="N16" s="4"/>
      <c r="O16" s="4"/>
      <c r="P16" s="4"/>
      <c r="Q16" s="4"/>
      <c r="R16" s="4"/>
      <c r="S16" s="4"/>
      <c r="T16" s="4"/>
      <c r="U16" s="4"/>
      <c r="V16" s="4"/>
      <c r="W16" s="4"/>
      <c r="X16" s="4"/>
      <c r="Y16" s="4"/>
    </row>
    <row r="17" spans="1:25" ht="15">
      <c r="A17" s="4"/>
      <c r="B17" s="4"/>
      <c r="C17" s="4"/>
      <c r="D17" s="4"/>
      <c r="E17" s="4"/>
      <c r="F17" s="4"/>
      <c r="G17" s="4"/>
      <c r="H17" s="4"/>
      <c r="I17" s="4"/>
      <c r="J17" s="4"/>
      <c r="K17" s="4"/>
      <c r="L17" s="4"/>
      <c r="M17" s="4"/>
      <c r="N17" s="4"/>
      <c r="O17" s="4"/>
      <c r="P17" s="4"/>
      <c r="Q17" s="4"/>
      <c r="R17" s="4"/>
      <c r="S17" s="4"/>
      <c r="T17" s="4"/>
      <c r="U17" s="4"/>
      <c r="V17" s="4"/>
      <c r="W17" s="4"/>
      <c r="X17" s="4"/>
      <c r="Y17" s="4"/>
    </row>
    <row r="18" spans="1:25" ht="15">
      <c r="A18" s="4"/>
      <c r="B18" s="4"/>
      <c r="C18" s="4"/>
      <c r="D18" s="4"/>
      <c r="E18" s="4"/>
      <c r="F18" s="4"/>
      <c r="G18" s="4"/>
      <c r="H18" s="4"/>
      <c r="I18" s="4"/>
      <c r="J18" s="4"/>
      <c r="K18" s="4"/>
      <c r="L18" s="4"/>
      <c r="M18" s="4"/>
      <c r="N18" s="4"/>
      <c r="O18" s="4"/>
      <c r="P18" s="4"/>
      <c r="Q18" s="4"/>
      <c r="R18" s="4"/>
      <c r="S18" s="4"/>
      <c r="T18" s="4"/>
      <c r="U18" s="4"/>
      <c r="V18" s="4"/>
      <c r="W18" s="4"/>
      <c r="X18" s="4"/>
      <c r="Y18" s="4"/>
    </row>
    <row r="19" spans="1:25" ht="15">
      <c r="A19" s="4"/>
      <c r="B19" s="4"/>
      <c r="C19" s="4"/>
      <c r="D19" s="4"/>
      <c r="E19" s="4"/>
      <c r="F19" s="4"/>
      <c r="G19" s="4"/>
      <c r="H19" s="4"/>
      <c r="I19" s="4"/>
      <c r="J19" s="4"/>
      <c r="K19" s="4"/>
      <c r="L19" s="4"/>
      <c r="M19" s="4"/>
      <c r="N19" s="4"/>
      <c r="O19" s="4"/>
      <c r="P19" s="4"/>
      <c r="Q19" s="4"/>
      <c r="R19" s="4"/>
      <c r="S19" s="4"/>
      <c r="T19" s="4"/>
      <c r="U19" s="4"/>
      <c r="V19" s="4"/>
      <c r="W19" s="4"/>
      <c r="X19" s="4"/>
      <c r="Y19" s="4"/>
    </row>
    <row r="20" spans="1:25" ht="15">
      <c r="A20" s="4"/>
      <c r="B20" s="4"/>
      <c r="C20" s="4"/>
      <c r="D20" s="4"/>
      <c r="E20" s="4"/>
      <c r="F20" s="4"/>
      <c r="G20" s="4"/>
      <c r="H20" s="4"/>
      <c r="I20" s="4"/>
      <c r="J20" s="4"/>
      <c r="K20" s="4"/>
      <c r="L20" s="4"/>
      <c r="M20" s="4"/>
      <c r="N20" s="4"/>
      <c r="O20" s="4"/>
      <c r="P20" s="4"/>
      <c r="Q20" s="4"/>
      <c r="R20" s="4"/>
      <c r="S20" s="4"/>
      <c r="T20" s="4"/>
      <c r="U20" s="4"/>
      <c r="V20" s="4"/>
      <c r="W20" s="4"/>
      <c r="X20" s="4"/>
      <c r="Y20" s="4"/>
    </row>
    <row r="21" spans="1:25" ht="15">
      <c r="A21" s="4"/>
      <c r="B21" s="4"/>
      <c r="C21" s="4"/>
      <c r="D21" s="4"/>
      <c r="E21" s="4"/>
      <c r="F21" s="4"/>
      <c r="G21" s="4"/>
      <c r="H21" s="4"/>
      <c r="I21" s="4"/>
      <c r="J21" s="4"/>
      <c r="K21" s="4"/>
      <c r="L21" s="4"/>
      <c r="M21" s="4"/>
      <c r="N21" s="4"/>
      <c r="O21" s="4"/>
      <c r="P21" s="4"/>
      <c r="Q21" s="4"/>
      <c r="R21" s="4"/>
      <c r="S21" s="4"/>
      <c r="T21" s="4"/>
      <c r="U21" s="4"/>
      <c r="V21" s="4"/>
      <c r="W21" s="4"/>
      <c r="X21" s="4"/>
      <c r="Y21" s="4"/>
    </row>
    <row r="22" spans="1:25" ht="15">
      <c r="A22" s="4"/>
      <c r="B22" s="4"/>
      <c r="C22" s="4"/>
      <c r="D22" s="4"/>
      <c r="E22" s="4"/>
      <c r="F22" s="4"/>
      <c r="G22" s="4"/>
      <c r="H22" s="4"/>
      <c r="I22" s="4"/>
      <c r="J22" s="4"/>
      <c r="K22" s="4"/>
      <c r="L22" s="4"/>
      <c r="M22" s="4"/>
      <c r="N22" s="4"/>
      <c r="O22" s="4"/>
      <c r="P22" s="4"/>
      <c r="Q22" s="4"/>
      <c r="R22" s="4"/>
      <c r="S22" s="4"/>
      <c r="T22" s="4"/>
      <c r="U22" s="4"/>
      <c r="V22" s="4"/>
      <c r="W22" s="4"/>
      <c r="X22" s="4"/>
      <c r="Y22" s="4"/>
    </row>
    <row r="23" spans="1:25" ht="15">
      <c r="A23" s="4"/>
      <c r="B23" s="4"/>
      <c r="C23" s="4"/>
      <c r="D23" s="4"/>
      <c r="E23" s="4"/>
      <c r="F23" s="4"/>
      <c r="G23" s="4"/>
      <c r="H23" s="4"/>
      <c r="I23" s="4"/>
      <c r="J23" s="4"/>
      <c r="K23" s="4"/>
      <c r="L23" s="4"/>
      <c r="M23" s="4"/>
      <c r="N23" s="4"/>
      <c r="O23" s="4"/>
      <c r="P23" s="4"/>
      <c r="Q23" s="4"/>
      <c r="R23" s="4"/>
      <c r="S23" s="4"/>
      <c r="T23" s="4"/>
      <c r="U23" s="4"/>
      <c r="V23" s="4"/>
      <c r="W23" s="4"/>
      <c r="X23" s="4"/>
      <c r="Y23" s="4"/>
    </row>
    <row r="24" spans="1:25" ht="15">
      <c r="A24" s="4"/>
      <c r="B24" s="4"/>
      <c r="C24" s="4"/>
      <c r="D24" s="4"/>
      <c r="E24" s="4"/>
      <c r="F24" s="4"/>
      <c r="G24" s="4"/>
      <c r="H24" s="4"/>
      <c r="I24" s="4"/>
      <c r="J24" s="4"/>
      <c r="K24" s="4"/>
      <c r="L24" s="4"/>
      <c r="M24" s="4"/>
      <c r="N24" s="4"/>
      <c r="O24" s="4"/>
      <c r="P24" s="4"/>
      <c r="Q24" s="4"/>
      <c r="R24" s="4"/>
      <c r="S24" s="4"/>
      <c r="T24" s="4"/>
      <c r="U24" s="4"/>
      <c r="V24" s="4"/>
      <c r="W24" s="4"/>
      <c r="X24" s="4"/>
      <c r="Y24" s="4"/>
    </row>
    <row r="25" spans="1:25" ht="15">
      <c r="A25" s="4"/>
      <c r="B25" s="4"/>
      <c r="C25" s="4"/>
      <c r="D25" s="4"/>
      <c r="E25" s="4"/>
      <c r="F25" s="4"/>
      <c r="G25" s="4"/>
      <c r="H25" s="4"/>
      <c r="I25" s="4"/>
      <c r="J25" s="4"/>
      <c r="K25" s="4"/>
      <c r="L25" s="4"/>
      <c r="M25" s="4"/>
      <c r="N25" s="4"/>
      <c r="O25" s="4"/>
      <c r="P25" s="4"/>
      <c r="Q25" s="4"/>
      <c r="R25" s="4"/>
      <c r="S25" s="4"/>
      <c r="T25" s="4"/>
      <c r="U25" s="4"/>
      <c r="V25" s="4"/>
      <c r="W25" s="4"/>
      <c r="X25" s="4"/>
      <c r="Y25" s="4"/>
    </row>
    <row r="26" spans="1:25" ht="15">
      <c r="A26" s="4"/>
      <c r="B26" s="4"/>
      <c r="C26" s="4"/>
      <c r="D26" s="4"/>
      <c r="E26" s="4"/>
      <c r="F26" s="4"/>
      <c r="G26" s="4"/>
      <c r="H26" s="4"/>
      <c r="I26" s="4"/>
      <c r="J26" s="4"/>
      <c r="K26" s="4"/>
      <c r="L26" s="4"/>
      <c r="M26" s="4"/>
      <c r="N26" s="4"/>
      <c r="O26" s="4"/>
      <c r="P26" s="4"/>
      <c r="Q26" s="4"/>
      <c r="R26" s="4"/>
      <c r="S26" s="4"/>
      <c r="T26" s="4"/>
      <c r="U26" s="4"/>
      <c r="V26" s="4"/>
      <c r="W26" s="4"/>
      <c r="X26" s="4"/>
      <c r="Y26" s="4"/>
    </row>
    <row r="27" spans="1:25" ht="15">
      <c r="A27" s="4"/>
      <c r="B27" s="4"/>
      <c r="C27" s="4"/>
      <c r="D27" s="4"/>
      <c r="E27" s="4"/>
      <c r="F27" s="4"/>
      <c r="G27" s="4"/>
      <c r="H27" s="4"/>
      <c r="I27" s="4"/>
      <c r="J27" s="4"/>
      <c r="K27" s="4"/>
      <c r="L27" s="4"/>
      <c r="M27" s="4"/>
      <c r="N27" s="4"/>
      <c r="O27" s="4"/>
      <c r="P27" s="4"/>
      <c r="Q27" s="4"/>
      <c r="R27" s="4"/>
      <c r="S27" s="4"/>
      <c r="T27" s="4"/>
      <c r="U27" s="4"/>
      <c r="V27" s="4"/>
      <c r="W27" s="4"/>
      <c r="X27" s="4"/>
      <c r="Y27" s="4"/>
    </row>
    <row r="28" spans="1:25" ht="15">
      <c r="A28" s="4"/>
      <c r="B28" s="4"/>
      <c r="C28" s="4"/>
      <c r="D28" s="4"/>
      <c r="E28" s="4"/>
      <c r="F28" s="4"/>
      <c r="G28" s="4"/>
      <c r="H28" s="4"/>
      <c r="I28" s="4"/>
      <c r="J28" s="4"/>
      <c r="K28" s="4"/>
      <c r="L28" s="4"/>
      <c r="M28" s="4"/>
      <c r="N28" s="4"/>
      <c r="O28" s="4"/>
      <c r="P28" s="4"/>
      <c r="Q28" s="4"/>
      <c r="R28" s="4"/>
      <c r="S28" s="4"/>
      <c r="T28" s="4"/>
      <c r="U28" s="4"/>
      <c r="V28" s="4"/>
      <c r="W28" s="4"/>
      <c r="X28" s="4"/>
      <c r="Y28" s="4"/>
    </row>
    <row r="29" spans="1:25" ht="15">
      <c r="A29" s="4"/>
      <c r="B29" s="4"/>
      <c r="C29" s="4"/>
      <c r="D29" s="4"/>
      <c r="E29" s="4"/>
      <c r="F29" s="4"/>
      <c r="G29" s="4"/>
      <c r="H29" s="4"/>
      <c r="I29" s="4"/>
      <c r="J29" s="4"/>
      <c r="K29" s="4"/>
      <c r="L29" s="4"/>
      <c r="M29" s="4"/>
      <c r="N29" s="4"/>
      <c r="O29" s="4"/>
      <c r="P29" s="4"/>
      <c r="Q29" s="4"/>
      <c r="R29" s="4"/>
      <c r="S29" s="4"/>
      <c r="T29" s="4"/>
      <c r="U29" s="4"/>
      <c r="V29" s="4"/>
      <c r="W29" s="4"/>
      <c r="X29" s="4"/>
      <c r="Y29" s="4"/>
    </row>
    <row r="30" spans="1:25" ht="15">
      <c r="A30" s="4"/>
      <c r="B30" s="4"/>
      <c r="C30" s="4"/>
      <c r="D30" s="4"/>
      <c r="E30" s="4"/>
      <c r="F30" s="4"/>
      <c r="G30" s="4"/>
      <c r="H30" s="4"/>
      <c r="I30" s="4"/>
      <c r="J30" s="4"/>
      <c r="K30" s="4"/>
      <c r="L30" s="4"/>
      <c r="M30" s="4"/>
      <c r="N30" s="4"/>
      <c r="O30" s="4"/>
      <c r="P30" s="4"/>
      <c r="Q30" s="4"/>
      <c r="R30" s="4"/>
      <c r="S30" s="4"/>
      <c r="T30" s="4"/>
      <c r="U30" s="4"/>
      <c r="V30" s="4"/>
      <c r="W30" s="4"/>
      <c r="X30" s="4"/>
      <c r="Y30" s="4"/>
    </row>
    <row r="31" spans="1:25" ht="15">
      <c r="A31" s="4"/>
      <c r="B31" s="4"/>
      <c r="C31" s="4"/>
      <c r="D31" s="4"/>
      <c r="E31" s="4"/>
      <c r="F31" s="4"/>
      <c r="G31" s="4"/>
      <c r="H31" s="4"/>
      <c r="I31" s="4"/>
      <c r="J31" s="4"/>
      <c r="K31" s="4"/>
      <c r="L31" s="4"/>
      <c r="M31" s="4"/>
      <c r="N31" s="4"/>
      <c r="O31" s="4"/>
      <c r="P31" s="4"/>
      <c r="Q31" s="4"/>
      <c r="R31" s="4"/>
      <c r="S31" s="4"/>
      <c r="T31" s="4"/>
      <c r="U31" s="4"/>
      <c r="V31" s="4"/>
      <c r="W31" s="4"/>
      <c r="X31" s="4"/>
      <c r="Y31" s="4"/>
    </row>
    <row r="32" spans="1:25" ht="15">
      <c r="A32" s="4"/>
      <c r="B32" s="4"/>
      <c r="C32" s="4"/>
      <c r="D32" s="4"/>
      <c r="E32" s="4"/>
      <c r="F32" s="4"/>
      <c r="G32" s="4"/>
      <c r="H32" s="4"/>
      <c r="I32" s="4"/>
      <c r="J32" s="4"/>
      <c r="K32" s="4"/>
      <c r="L32" s="4"/>
      <c r="M32" s="4"/>
      <c r="N32" s="4"/>
      <c r="O32" s="4"/>
      <c r="P32" s="4"/>
      <c r="Q32" s="4"/>
      <c r="R32" s="4"/>
      <c r="S32" s="4"/>
      <c r="T32" s="4"/>
      <c r="U32" s="4"/>
      <c r="V32" s="4"/>
      <c r="W32" s="4"/>
      <c r="X32" s="4"/>
      <c r="Y32" s="4"/>
    </row>
    <row r="33" spans="1:25" ht="15">
      <c r="A33" s="4"/>
      <c r="B33" s="4"/>
      <c r="C33" s="4"/>
      <c r="D33" s="4"/>
      <c r="E33" s="4"/>
      <c r="F33" s="4"/>
      <c r="G33" s="4"/>
      <c r="H33" s="4"/>
      <c r="I33" s="4"/>
      <c r="J33" s="4"/>
      <c r="K33" s="4"/>
      <c r="L33" s="4"/>
      <c r="M33" s="4"/>
      <c r="N33" s="4"/>
      <c r="O33" s="4"/>
      <c r="P33" s="4"/>
      <c r="Q33" s="4"/>
      <c r="R33" s="4"/>
      <c r="S33" s="4"/>
      <c r="T33" s="4"/>
      <c r="U33" s="4"/>
      <c r="V33" s="4"/>
      <c r="W33" s="4"/>
      <c r="X33" s="4"/>
      <c r="Y33" s="4"/>
    </row>
    <row r="34" spans="1:25" ht="15">
      <c r="A34" s="4"/>
      <c r="B34" s="4"/>
      <c r="C34" s="4"/>
      <c r="D34" s="4"/>
      <c r="E34" s="4"/>
      <c r="F34" s="4"/>
      <c r="G34" s="4"/>
      <c r="H34" s="4"/>
      <c r="I34" s="4"/>
      <c r="J34" s="4"/>
      <c r="K34" s="4"/>
      <c r="L34" s="4"/>
      <c r="M34" s="4"/>
      <c r="N34" s="4"/>
      <c r="O34" s="4"/>
      <c r="P34" s="4"/>
      <c r="Q34" s="4"/>
      <c r="R34" s="4"/>
      <c r="S34" s="4"/>
      <c r="T34" s="4"/>
      <c r="U34" s="4"/>
      <c r="V34" s="4"/>
      <c r="W34" s="4"/>
      <c r="X34" s="4"/>
      <c r="Y34" s="4"/>
    </row>
    <row r="35" spans="1:25" ht="15">
      <c r="A35" s="4"/>
      <c r="B35" s="4"/>
      <c r="C35" s="4"/>
      <c r="D35" s="4"/>
      <c r="E35" s="4"/>
      <c r="F35" s="4"/>
      <c r="G35" s="4"/>
      <c r="H35" s="4"/>
      <c r="I35" s="4"/>
      <c r="J35" s="4"/>
      <c r="K35" s="4"/>
      <c r="L35" s="4"/>
      <c r="M35" s="4"/>
      <c r="N35" s="4"/>
      <c r="O35" s="4"/>
      <c r="P35" s="4"/>
      <c r="Q35" s="4"/>
      <c r="R35" s="4"/>
      <c r="S35" s="4"/>
      <c r="T35" s="4"/>
      <c r="U35" s="4"/>
      <c r="V35" s="4"/>
      <c r="W35" s="4"/>
      <c r="X35" s="4"/>
      <c r="Y35" s="4"/>
    </row>
    <row r="36" spans="1:25" ht="15">
      <c r="A36" s="4"/>
      <c r="B36" s="4"/>
      <c r="C36" s="4"/>
      <c r="D36" s="4"/>
      <c r="E36" s="4"/>
      <c r="F36" s="4"/>
      <c r="G36" s="4"/>
      <c r="H36" s="4"/>
      <c r="I36" s="4"/>
      <c r="J36" s="4"/>
      <c r="K36" s="4"/>
      <c r="L36" s="4"/>
      <c r="M36" s="4"/>
      <c r="N36" s="4"/>
      <c r="O36" s="4"/>
      <c r="P36" s="4"/>
      <c r="Q36" s="4"/>
      <c r="R36" s="4"/>
      <c r="S36" s="4"/>
      <c r="T36" s="4"/>
      <c r="U36" s="4"/>
      <c r="V36" s="4"/>
      <c r="W36" s="4"/>
      <c r="X36" s="4"/>
      <c r="Y36" s="4"/>
    </row>
    <row r="37" spans="1:25" ht="15">
      <c r="A37" s="4"/>
      <c r="B37" s="4"/>
      <c r="C37" s="4"/>
      <c r="D37" s="4"/>
      <c r="E37" s="4"/>
      <c r="F37" s="4"/>
      <c r="G37" s="4"/>
      <c r="H37" s="4"/>
      <c r="I37" s="4"/>
      <c r="J37" s="4"/>
      <c r="K37" s="4"/>
      <c r="L37" s="4"/>
      <c r="M37" s="4"/>
      <c r="N37" s="4"/>
      <c r="O37" s="4"/>
      <c r="P37" s="4"/>
      <c r="Q37" s="4"/>
      <c r="R37" s="4"/>
      <c r="S37" s="4"/>
      <c r="T37" s="4"/>
      <c r="U37" s="4"/>
      <c r="V37" s="4"/>
      <c r="W37" s="4"/>
      <c r="X37" s="4"/>
      <c r="Y37" s="4"/>
    </row>
  </sheetData>
  <sheetProtection algorithmName="SHA-512" hashValue="taUcNhrqaqZ9GD+faghxL7GDqN74EiKf95JRHFuV1WNKQfq48tPR+teeCjCv94QtQfFoOshtkDj5w+3/VG4F4w==" saltValue="QJBRRN+YVFyFj8Zs18T2+A==" spinCount="100000" sheet="1" objects="1" scenarios="1"/>
  <hyperlinks>
    <hyperlink ref="I4" location="'ho-model'!D43" display="Tilbage til hovedmodel"/>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5A17A-B83B-4306-AF61-170744A9A1D1}">
  <dimension ref="A1:W242"/>
  <sheetViews>
    <sheetView workbookViewId="0" topLeftCell="A1">
      <selection activeCell="N12" sqref="N12:P12"/>
    </sheetView>
  </sheetViews>
  <sheetFormatPr defaultColWidth="9.140625" defaultRowHeight="15"/>
  <cols>
    <col min="2" max="2" width="2.7109375" style="0" customWidth="1"/>
    <col min="4" max="4" width="2.7109375" style="0" customWidth="1"/>
    <col min="6" max="6" width="2.7109375" style="0" customWidth="1"/>
    <col min="8" max="8" width="2.7109375" style="0" customWidth="1"/>
    <col min="10" max="10" width="2.7109375" style="0" customWidth="1"/>
  </cols>
  <sheetData>
    <row r="1" spans="14:23" ht="15">
      <c r="N1" s="4"/>
      <c r="O1" s="4"/>
      <c r="P1" s="4"/>
      <c r="Q1" s="4"/>
      <c r="R1" s="4"/>
      <c r="S1" s="4"/>
      <c r="T1" s="4"/>
      <c r="U1" s="4"/>
      <c r="V1" s="4"/>
      <c r="W1" s="4"/>
    </row>
    <row r="2" spans="14:23" ht="15">
      <c r="N2" s="4"/>
      <c r="O2" s="4"/>
      <c r="P2" s="4"/>
      <c r="Q2" s="4"/>
      <c r="R2" s="4"/>
      <c r="S2" s="4"/>
      <c r="T2" s="4"/>
      <c r="U2" s="4"/>
      <c r="V2" s="4"/>
      <c r="W2" s="4"/>
    </row>
    <row r="3" spans="14:23" ht="15">
      <c r="N3" s="4"/>
      <c r="O3" s="4"/>
      <c r="P3" s="4"/>
      <c r="Q3" s="4"/>
      <c r="R3" s="4"/>
      <c r="S3" s="4"/>
      <c r="T3" s="4"/>
      <c r="U3" s="4"/>
      <c r="V3" s="4"/>
      <c r="W3" s="4"/>
    </row>
    <row r="4" spans="14:23" ht="15">
      <c r="N4" s="4"/>
      <c r="O4" s="4"/>
      <c r="P4" s="4"/>
      <c r="Q4" s="4"/>
      <c r="R4" s="4"/>
      <c r="S4" s="4"/>
      <c r="T4" s="4"/>
      <c r="U4" s="4"/>
      <c r="V4" s="4"/>
      <c r="W4" s="4"/>
    </row>
    <row r="5" spans="14:23" ht="15">
      <c r="N5" s="4"/>
      <c r="O5" s="4"/>
      <c r="P5" s="4"/>
      <c r="Q5" s="4"/>
      <c r="R5" s="4"/>
      <c r="S5" s="4"/>
      <c r="T5" s="4"/>
      <c r="U5" s="4"/>
      <c r="V5" s="4"/>
      <c r="W5" s="4"/>
    </row>
    <row r="6" spans="14:23" ht="15">
      <c r="N6" s="4"/>
      <c r="O6" s="4"/>
      <c r="P6" s="4"/>
      <c r="Q6" s="4"/>
      <c r="R6" s="4"/>
      <c r="S6" s="4"/>
      <c r="T6" s="4"/>
      <c r="U6" s="4"/>
      <c r="V6" s="4"/>
      <c r="W6" s="4"/>
    </row>
    <row r="7" spans="14:23" ht="15">
      <c r="N7" s="4"/>
      <c r="O7" s="4"/>
      <c r="P7" s="4"/>
      <c r="Q7" s="4"/>
      <c r="R7" s="4"/>
      <c r="S7" s="4"/>
      <c r="T7" s="4"/>
      <c r="U7" s="4"/>
      <c r="V7" s="4"/>
      <c r="W7" s="4"/>
    </row>
    <row r="8" spans="14:23" ht="15">
      <c r="N8" s="4"/>
      <c r="O8" s="4"/>
      <c r="P8" s="4"/>
      <c r="Q8" s="4"/>
      <c r="R8" s="4"/>
      <c r="S8" s="4"/>
      <c r="T8" s="4"/>
      <c r="U8" s="4"/>
      <c r="V8" s="4"/>
      <c r="W8" s="4"/>
    </row>
    <row r="9" spans="14:23" ht="15">
      <c r="N9" s="4"/>
      <c r="O9" s="4"/>
      <c r="P9" s="4"/>
      <c r="Q9" s="4"/>
      <c r="R9" s="4"/>
      <c r="S9" s="4"/>
      <c r="T9" s="4"/>
      <c r="U9" s="4"/>
      <c r="V9" s="4"/>
      <c r="W9" s="4"/>
    </row>
    <row r="10" spans="14:23" ht="15">
      <c r="N10" s="4"/>
      <c r="O10" s="4"/>
      <c r="P10" s="4"/>
      <c r="Q10" s="4"/>
      <c r="R10" s="4"/>
      <c r="S10" s="4"/>
      <c r="T10" s="4"/>
      <c r="U10" s="4"/>
      <c r="V10" s="4"/>
      <c r="W10" s="4"/>
    </row>
    <row r="11" spans="14:23" ht="15">
      <c r="N11" s="4"/>
      <c r="O11" s="4"/>
      <c r="P11" s="4"/>
      <c r="Q11" s="4"/>
      <c r="R11" s="4"/>
      <c r="S11" s="4"/>
      <c r="T11" s="4"/>
      <c r="U11" s="4"/>
      <c r="V11" s="4"/>
      <c r="W11" s="4"/>
    </row>
    <row r="12" spans="14:23" ht="15">
      <c r="N12" s="255" t="s">
        <v>195</v>
      </c>
      <c r="O12" s="268"/>
      <c r="P12" s="268"/>
      <c r="Q12" s="4"/>
      <c r="R12" s="4"/>
      <c r="S12" s="4"/>
      <c r="T12" s="4"/>
      <c r="U12" s="4"/>
      <c r="V12" s="4"/>
      <c r="W12" s="4"/>
    </row>
    <row r="13" spans="9:23" ht="15">
      <c r="I13" s="221"/>
      <c r="N13" s="4"/>
      <c r="O13" s="4"/>
      <c r="P13" s="4"/>
      <c r="Q13" s="4"/>
      <c r="R13" s="4"/>
      <c r="S13" s="4"/>
      <c r="T13" s="4"/>
      <c r="U13" s="4"/>
      <c r="V13" s="4"/>
      <c r="W13" s="4"/>
    </row>
    <row r="14" spans="14:23" ht="15">
      <c r="N14" s="4"/>
      <c r="O14" s="4"/>
      <c r="P14" s="4"/>
      <c r="Q14" s="4"/>
      <c r="R14" s="4"/>
      <c r="S14" s="4"/>
      <c r="T14" s="4"/>
      <c r="U14" s="4"/>
      <c r="V14" s="4"/>
      <c r="W14" s="4"/>
    </row>
    <row r="15" spans="1:23" ht="15" thickBot="1">
      <c r="A15" s="165">
        <f>'ho-model'!D18</f>
        <v>0</v>
      </c>
      <c r="B15" s="111" t="s">
        <v>186</v>
      </c>
      <c r="C15" s="111">
        <v>5</v>
      </c>
      <c r="D15" s="111" t="s">
        <v>179</v>
      </c>
      <c r="E15" s="165">
        <f>'ho-model'!D30</f>
        <v>0</v>
      </c>
      <c r="F15" s="111" t="s">
        <v>186</v>
      </c>
      <c r="G15" s="165">
        <f>'ho-model'!D19</f>
        <v>0</v>
      </c>
      <c r="H15" s="111" t="s">
        <v>186</v>
      </c>
      <c r="I15" s="111">
        <f>'ho-model'!D20</f>
        <v>7.4</v>
      </c>
      <c r="J15" s="111" t="s">
        <v>180</v>
      </c>
      <c r="K15" s="170" t="str">
        <f>'ho-model'!D44</f>
        <v>0</v>
      </c>
      <c r="L15" s="174" t="s">
        <v>22</v>
      </c>
      <c r="M15" s="50"/>
      <c r="N15" s="4"/>
      <c r="O15" s="4"/>
      <c r="P15" s="4"/>
      <c r="Q15" s="4"/>
      <c r="R15" s="4"/>
      <c r="S15" s="4"/>
      <c r="T15" s="4"/>
      <c r="U15" s="4"/>
      <c r="V15" s="4"/>
      <c r="W15" s="4"/>
    </row>
    <row r="16" spans="14:23" ht="15" thickTop="1">
      <c r="N16" s="4"/>
      <c r="O16" s="4"/>
      <c r="P16" s="4"/>
      <c r="Q16" s="4"/>
      <c r="R16" s="4"/>
      <c r="S16" s="4"/>
      <c r="T16" s="4"/>
      <c r="U16" s="4"/>
      <c r="V16" s="4"/>
      <c r="W16" s="4"/>
    </row>
    <row r="17" spans="1:23" ht="15">
      <c r="A17" s="4"/>
      <c r="B17" s="4"/>
      <c r="C17" s="4"/>
      <c r="D17" s="4"/>
      <c r="E17" s="4"/>
      <c r="F17" s="4"/>
      <c r="G17" s="4"/>
      <c r="H17" s="4"/>
      <c r="I17" s="4"/>
      <c r="J17" s="4"/>
      <c r="K17" s="4"/>
      <c r="L17" s="4"/>
      <c r="M17" s="4"/>
      <c r="N17" s="4"/>
      <c r="O17" s="4"/>
      <c r="P17" s="4"/>
      <c r="Q17" s="4"/>
      <c r="R17" s="4"/>
      <c r="S17" s="4"/>
      <c r="T17" s="4"/>
      <c r="U17" s="4"/>
      <c r="V17" s="4"/>
      <c r="W17" s="4"/>
    </row>
    <row r="18" spans="1:23" ht="15">
      <c r="A18" s="4"/>
      <c r="B18" s="4"/>
      <c r="C18" s="4"/>
      <c r="D18" s="4"/>
      <c r="E18" s="4"/>
      <c r="F18" s="4"/>
      <c r="G18" s="4"/>
      <c r="H18" s="4"/>
      <c r="I18" s="4"/>
      <c r="J18" s="4"/>
      <c r="K18" s="4"/>
      <c r="L18" s="4"/>
      <c r="M18" s="4"/>
      <c r="N18" s="4"/>
      <c r="O18" s="4"/>
      <c r="P18" s="4"/>
      <c r="Q18" s="4"/>
      <c r="R18" s="4"/>
      <c r="S18" s="4"/>
      <c r="T18" s="4"/>
      <c r="U18" s="4"/>
      <c r="V18" s="4"/>
      <c r="W18" s="4"/>
    </row>
    <row r="19" spans="1:23" ht="15">
      <c r="A19" s="4"/>
      <c r="B19" s="4"/>
      <c r="C19" s="4"/>
      <c r="D19" s="4"/>
      <c r="E19" s="4"/>
      <c r="F19" s="4"/>
      <c r="G19" s="4"/>
      <c r="H19" s="4"/>
      <c r="I19" s="4"/>
      <c r="J19" s="4"/>
      <c r="K19" s="4"/>
      <c r="L19" s="4"/>
      <c r="M19" s="4"/>
      <c r="N19" s="4"/>
      <c r="O19" s="4"/>
      <c r="P19" s="4"/>
      <c r="Q19" s="4"/>
      <c r="R19" s="4"/>
      <c r="S19" s="4"/>
      <c r="T19" s="4"/>
      <c r="U19" s="4"/>
      <c r="V19" s="4"/>
      <c r="W19" s="4"/>
    </row>
    <row r="20" spans="1:23" ht="15">
      <c r="A20" s="4"/>
      <c r="B20" s="4"/>
      <c r="C20" s="4"/>
      <c r="D20" s="4"/>
      <c r="E20" s="4"/>
      <c r="F20" s="4"/>
      <c r="G20" s="4"/>
      <c r="H20" s="4"/>
      <c r="I20" s="4"/>
      <c r="J20" s="4"/>
      <c r="K20" s="4"/>
      <c r="L20" s="4"/>
      <c r="M20" s="4"/>
      <c r="N20" s="4"/>
      <c r="O20" s="4"/>
      <c r="P20" s="4"/>
      <c r="Q20" s="4"/>
      <c r="R20" s="4"/>
      <c r="S20" s="4"/>
      <c r="T20" s="4"/>
      <c r="U20" s="4"/>
      <c r="V20" s="4"/>
      <c r="W20" s="4"/>
    </row>
    <row r="21" spans="1:23" ht="15">
      <c r="A21" s="4"/>
      <c r="B21" s="4"/>
      <c r="C21" s="4"/>
      <c r="D21" s="4"/>
      <c r="E21" s="4"/>
      <c r="F21" s="4"/>
      <c r="G21" s="4"/>
      <c r="H21" s="4"/>
      <c r="I21" s="4"/>
      <c r="J21" s="4"/>
      <c r="K21" s="4"/>
      <c r="L21" s="4"/>
      <c r="M21" s="4"/>
      <c r="N21" s="4"/>
      <c r="O21" s="4"/>
      <c r="P21" s="4"/>
      <c r="Q21" s="4"/>
      <c r="R21" s="4"/>
      <c r="S21" s="4"/>
      <c r="T21" s="4"/>
      <c r="U21" s="4"/>
      <c r="V21" s="4"/>
      <c r="W21" s="4"/>
    </row>
    <row r="22" spans="1:23" ht="15">
      <c r="A22" s="4"/>
      <c r="B22" s="4"/>
      <c r="C22" s="4"/>
      <c r="D22" s="4"/>
      <c r="E22" s="4"/>
      <c r="F22" s="4"/>
      <c r="G22" s="4"/>
      <c r="H22" s="4"/>
      <c r="I22" s="4"/>
      <c r="J22" s="4"/>
      <c r="K22" s="4"/>
      <c r="L22" s="4"/>
      <c r="M22" s="4"/>
      <c r="N22" s="4"/>
      <c r="O22" s="4"/>
      <c r="P22" s="4"/>
      <c r="Q22" s="4"/>
      <c r="R22" s="4"/>
      <c r="S22" s="4"/>
      <c r="T22" s="4"/>
      <c r="U22" s="4"/>
      <c r="V22" s="4"/>
      <c r="W22" s="4"/>
    </row>
    <row r="23" spans="1:23" ht="15">
      <c r="A23" s="4"/>
      <c r="B23" s="4"/>
      <c r="C23" s="4"/>
      <c r="D23" s="4"/>
      <c r="E23" s="4"/>
      <c r="F23" s="4"/>
      <c r="G23" s="4"/>
      <c r="H23" s="4"/>
      <c r="I23" s="4"/>
      <c r="J23" s="4"/>
      <c r="K23" s="4"/>
      <c r="L23" s="4"/>
      <c r="M23" s="4"/>
      <c r="N23" s="4"/>
      <c r="O23" s="4"/>
      <c r="P23" s="4"/>
      <c r="Q23" s="4"/>
      <c r="R23" s="4"/>
      <c r="S23" s="4"/>
      <c r="T23" s="4"/>
      <c r="U23" s="4"/>
      <c r="V23" s="4"/>
      <c r="W23" s="4"/>
    </row>
    <row r="24" spans="1:23" ht="15">
      <c r="A24" s="4"/>
      <c r="B24" s="4"/>
      <c r="C24" s="4"/>
      <c r="D24" s="4"/>
      <c r="E24" s="4"/>
      <c r="F24" s="4"/>
      <c r="G24" s="4"/>
      <c r="H24" s="4"/>
      <c r="I24" s="4"/>
      <c r="J24" s="4"/>
      <c r="K24" s="4"/>
      <c r="L24" s="4"/>
      <c r="M24" s="4"/>
      <c r="N24" s="4"/>
      <c r="O24" s="4"/>
      <c r="P24" s="4"/>
      <c r="Q24" s="4"/>
      <c r="R24" s="4"/>
      <c r="S24" s="4"/>
      <c r="T24" s="4"/>
      <c r="U24" s="4"/>
      <c r="V24" s="4"/>
      <c r="W24" s="4"/>
    </row>
    <row r="25" spans="1:23" ht="15">
      <c r="A25" s="4"/>
      <c r="B25" s="4"/>
      <c r="C25" s="4"/>
      <c r="D25" s="4"/>
      <c r="E25" s="4"/>
      <c r="F25" s="4"/>
      <c r="G25" s="4"/>
      <c r="H25" s="4"/>
      <c r="I25" s="4"/>
      <c r="J25" s="4"/>
      <c r="K25" s="4"/>
      <c r="L25" s="4"/>
      <c r="M25" s="4"/>
      <c r="N25" s="4"/>
      <c r="O25" s="4"/>
      <c r="P25" s="4"/>
      <c r="Q25" s="4"/>
      <c r="R25" s="4"/>
      <c r="S25" s="4"/>
      <c r="T25" s="4"/>
      <c r="U25" s="4"/>
      <c r="V25" s="4"/>
      <c r="W25" s="4"/>
    </row>
    <row r="26" spans="1:23" ht="15">
      <c r="A26" s="4"/>
      <c r="B26" s="4"/>
      <c r="C26" s="4"/>
      <c r="D26" s="4"/>
      <c r="E26" s="4"/>
      <c r="F26" s="4"/>
      <c r="G26" s="4"/>
      <c r="H26" s="4"/>
      <c r="I26" s="4"/>
      <c r="J26" s="4"/>
      <c r="K26" s="4"/>
      <c r="L26" s="4"/>
      <c r="M26" s="4"/>
      <c r="N26" s="4"/>
      <c r="O26" s="4"/>
      <c r="P26" s="4"/>
      <c r="Q26" s="4"/>
      <c r="R26" s="4"/>
      <c r="S26" s="4"/>
      <c r="T26" s="4"/>
      <c r="U26" s="4"/>
      <c r="V26" s="4"/>
      <c r="W26" s="4"/>
    </row>
    <row r="27" spans="1:23" ht="15">
      <c r="A27" s="4"/>
      <c r="B27" s="4"/>
      <c r="C27" s="4"/>
      <c r="D27" s="4"/>
      <c r="E27" s="4"/>
      <c r="F27" s="4"/>
      <c r="G27" s="4"/>
      <c r="H27" s="4"/>
      <c r="I27" s="4"/>
      <c r="J27" s="4"/>
      <c r="K27" s="4"/>
      <c r="L27" s="4"/>
      <c r="M27" s="4"/>
      <c r="N27" s="4"/>
      <c r="O27" s="4"/>
      <c r="P27" s="4"/>
      <c r="Q27" s="4"/>
      <c r="R27" s="4"/>
      <c r="S27" s="4"/>
      <c r="T27" s="4"/>
      <c r="U27" s="4"/>
      <c r="V27" s="4"/>
      <c r="W27" s="4"/>
    </row>
    <row r="28" spans="1:23" ht="15">
      <c r="A28" s="4"/>
      <c r="B28" s="4"/>
      <c r="C28" s="4"/>
      <c r="D28" s="4"/>
      <c r="E28" s="4"/>
      <c r="F28" s="4"/>
      <c r="G28" s="4"/>
      <c r="H28" s="4"/>
      <c r="I28" s="4"/>
      <c r="J28" s="4"/>
      <c r="K28" s="4"/>
      <c r="L28" s="4"/>
      <c r="M28" s="4"/>
      <c r="N28" s="4"/>
      <c r="O28" s="4"/>
      <c r="P28" s="4"/>
      <c r="Q28" s="4"/>
      <c r="R28" s="4"/>
      <c r="S28" s="4"/>
      <c r="T28" s="4"/>
      <c r="U28" s="4"/>
      <c r="V28" s="4"/>
      <c r="W28" s="4"/>
    </row>
    <row r="29" spans="1:23" ht="15">
      <c r="A29" s="4"/>
      <c r="B29" s="4"/>
      <c r="C29" s="4"/>
      <c r="D29" s="4"/>
      <c r="E29" s="4"/>
      <c r="F29" s="4"/>
      <c r="G29" s="4"/>
      <c r="H29" s="4"/>
      <c r="I29" s="4"/>
      <c r="J29" s="4"/>
      <c r="K29" s="4"/>
      <c r="L29" s="4"/>
      <c r="M29" s="4"/>
      <c r="N29" s="4"/>
      <c r="O29" s="4"/>
      <c r="P29" s="4"/>
      <c r="Q29" s="4"/>
      <c r="R29" s="4"/>
      <c r="S29" s="4"/>
      <c r="T29" s="4"/>
      <c r="U29" s="4"/>
      <c r="V29" s="4"/>
      <c r="W29" s="4"/>
    </row>
    <row r="30" spans="1:23" ht="15">
      <c r="A30" s="4"/>
      <c r="B30" s="4"/>
      <c r="C30" s="4"/>
      <c r="D30" s="4"/>
      <c r="E30" s="4"/>
      <c r="F30" s="4"/>
      <c r="G30" s="4"/>
      <c r="H30" s="4"/>
      <c r="I30" s="4"/>
      <c r="J30" s="4"/>
      <c r="K30" s="4"/>
      <c r="L30" s="4"/>
      <c r="M30" s="4"/>
      <c r="N30" s="4"/>
      <c r="O30" s="4"/>
      <c r="P30" s="4"/>
      <c r="Q30" s="4"/>
      <c r="R30" s="4"/>
      <c r="S30" s="4"/>
      <c r="T30" s="4"/>
      <c r="U30" s="4"/>
      <c r="V30" s="4"/>
      <c r="W30" s="4"/>
    </row>
    <row r="31" spans="1:23" ht="15">
      <c r="A31" s="4"/>
      <c r="B31" s="4"/>
      <c r="C31" s="4"/>
      <c r="D31" s="4"/>
      <c r="E31" s="4"/>
      <c r="F31" s="4"/>
      <c r="G31" s="4"/>
      <c r="H31" s="4"/>
      <c r="I31" s="4"/>
      <c r="J31" s="4"/>
      <c r="K31" s="4"/>
      <c r="L31" s="4"/>
      <c r="M31" s="4"/>
      <c r="N31" s="4"/>
      <c r="O31" s="4"/>
      <c r="P31" s="4"/>
      <c r="Q31" s="4"/>
      <c r="R31" s="4"/>
      <c r="S31" s="4"/>
      <c r="T31" s="4"/>
      <c r="U31" s="4"/>
      <c r="V31" s="4"/>
      <c r="W31" s="4"/>
    </row>
    <row r="32" spans="1:23" ht="15">
      <c r="A32" s="4"/>
      <c r="B32" s="4"/>
      <c r="C32" s="4"/>
      <c r="D32" s="4"/>
      <c r="E32" s="4"/>
      <c r="F32" s="4"/>
      <c r="G32" s="4"/>
      <c r="H32" s="4"/>
      <c r="I32" s="4"/>
      <c r="J32" s="4"/>
      <c r="K32" s="4"/>
      <c r="L32" s="4"/>
      <c r="M32" s="4"/>
      <c r="N32" s="4"/>
      <c r="O32" s="4"/>
      <c r="P32" s="4"/>
      <c r="Q32" s="4"/>
      <c r="R32" s="4"/>
      <c r="S32" s="4"/>
      <c r="T32" s="4"/>
      <c r="U32" s="4"/>
      <c r="V32" s="4"/>
      <c r="W32" s="4"/>
    </row>
    <row r="33" spans="1:23" ht="15">
      <c r="A33" s="4"/>
      <c r="B33" s="4"/>
      <c r="C33" s="4"/>
      <c r="D33" s="4"/>
      <c r="E33" s="4"/>
      <c r="F33" s="4"/>
      <c r="G33" s="4"/>
      <c r="H33" s="4"/>
      <c r="I33" s="4"/>
      <c r="J33" s="4"/>
      <c r="K33" s="4"/>
      <c r="L33" s="4"/>
      <c r="M33" s="4"/>
      <c r="N33" s="4"/>
      <c r="O33" s="4"/>
      <c r="P33" s="4"/>
      <c r="Q33" s="4"/>
      <c r="R33" s="4"/>
      <c r="S33" s="4"/>
      <c r="T33" s="4"/>
      <c r="U33" s="4"/>
      <c r="V33" s="4"/>
      <c r="W33" s="4"/>
    </row>
    <row r="34" spans="1:23" ht="15">
      <c r="A34" s="4"/>
      <c r="B34" s="4"/>
      <c r="C34" s="4"/>
      <c r="D34" s="4"/>
      <c r="E34" s="4"/>
      <c r="F34" s="4"/>
      <c r="G34" s="4"/>
      <c r="H34" s="4"/>
      <c r="I34" s="4"/>
      <c r="J34" s="4"/>
      <c r="K34" s="4"/>
      <c r="L34" s="4"/>
      <c r="M34" s="4"/>
      <c r="N34" s="4"/>
      <c r="O34" s="4"/>
      <c r="P34" s="4"/>
      <c r="Q34" s="4"/>
      <c r="R34" s="4"/>
      <c r="S34" s="4"/>
      <c r="T34" s="4"/>
      <c r="U34" s="4"/>
      <c r="V34" s="4"/>
      <c r="W34" s="4"/>
    </row>
    <row r="35" spans="1:23" ht="15">
      <c r="A35" s="4"/>
      <c r="B35" s="4"/>
      <c r="C35" s="4"/>
      <c r="D35" s="4"/>
      <c r="E35" s="4"/>
      <c r="F35" s="4"/>
      <c r="G35" s="4"/>
      <c r="H35" s="4"/>
      <c r="I35" s="4"/>
      <c r="J35" s="4"/>
      <c r="K35" s="4"/>
      <c r="L35" s="4"/>
      <c r="M35" s="4"/>
      <c r="N35" s="4"/>
      <c r="O35" s="4"/>
      <c r="P35" s="4"/>
      <c r="Q35" s="4"/>
      <c r="R35" s="4"/>
      <c r="S35" s="4"/>
      <c r="T35" s="4"/>
      <c r="U35" s="4"/>
      <c r="V35" s="4"/>
      <c r="W35" s="4"/>
    </row>
    <row r="36" spans="1:23" ht="15">
      <c r="A36" s="4"/>
      <c r="B36" s="4"/>
      <c r="C36" s="4"/>
      <c r="D36" s="4"/>
      <c r="E36" s="4"/>
      <c r="F36" s="4"/>
      <c r="G36" s="4"/>
      <c r="H36" s="4"/>
      <c r="I36" s="4"/>
      <c r="J36" s="4"/>
      <c r="K36" s="4"/>
      <c r="L36" s="4"/>
      <c r="M36" s="4"/>
      <c r="N36" s="4"/>
      <c r="O36" s="4"/>
      <c r="P36" s="4"/>
      <c r="Q36" s="4"/>
      <c r="R36" s="4"/>
      <c r="S36" s="4"/>
      <c r="T36" s="4"/>
      <c r="U36" s="4"/>
      <c r="V36" s="4"/>
      <c r="W36" s="4"/>
    </row>
    <row r="37" spans="1:23" ht="15">
      <c r="A37" s="4"/>
      <c r="B37" s="4"/>
      <c r="C37" s="4"/>
      <c r="D37" s="4"/>
      <c r="E37" s="4"/>
      <c r="F37" s="4"/>
      <c r="G37" s="4"/>
      <c r="H37" s="4"/>
      <c r="I37" s="4"/>
      <c r="J37" s="4"/>
      <c r="K37" s="4"/>
      <c r="L37" s="4"/>
      <c r="M37" s="4"/>
      <c r="N37" s="4"/>
      <c r="O37" s="4"/>
      <c r="P37" s="4"/>
      <c r="Q37" s="4"/>
      <c r="R37" s="4"/>
      <c r="S37" s="4"/>
      <c r="T37" s="4"/>
      <c r="U37" s="4"/>
      <c r="V37" s="4"/>
      <c r="W37" s="4"/>
    </row>
    <row r="38" spans="1:23" ht="15">
      <c r="A38" s="4"/>
      <c r="B38" s="4"/>
      <c r="C38" s="4"/>
      <c r="D38" s="4"/>
      <c r="E38" s="4"/>
      <c r="F38" s="4"/>
      <c r="G38" s="4"/>
      <c r="H38" s="4"/>
      <c r="I38" s="4"/>
      <c r="J38" s="4"/>
      <c r="K38" s="4"/>
      <c r="L38" s="4"/>
      <c r="M38" s="4"/>
      <c r="N38" s="4"/>
      <c r="O38" s="4"/>
      <c r="P38" s="4"/>
      <c r="Q38" s="4"/>
      <c r="R38" s="4"/>
      <c r="S38" s="4"/>
      <c r="T38" s="4"/>
      <c r="U38" s="4"/>
      <c r="V38" s="4"/>
      <c r="W38" s="4"/>
    </row>
    <row r="39" spans="1:23" ht="15">
      <c r="A39" s="4"/>
      <c r="B39" s="4"/>
      <c r="C39" s="4"/>
      <c r="D39" s="4"/>
      <c r="E39" s="4"/>
      <c r="F39" s="4"/>
      <c r="G39" s="4"/>
      <c r="H39" s="4"/>
      <c r="I39" s="4"/>
      <c r="J39" s="4"/>
      <c r="K39" s="4"/>
      <c r="L39" s="4"/>
      <c r="M39" s="4"/>
      <c r="N39" s="4"/>
      <c r="O39" s="4"/>
      <c r="P39" s="4"/>
      <c r="Q39" s="4"/>
      <c r="R39" s="4"/>
      <c r="S39" s="4"/>
      <c r="T39" s="4"/>
      <c r="U39" s="4"/>
      <c r="V39" s="4"/>
      <c r="W39" s="4"/>
    </row>
    <row r="40" spans="1:23" ht="15">
      <c r="A40" s="4"/>
      <c r="B40" s="4"/>
      <c r="C40" s="4"/>
      <c r="D40" s="4"/>
      <c r="E40" s="4"/>
      <c r="F40" s="4"/>
      <c r="G40" s="4"/>
      <c r="H40" s="4"/>
      <c r="I40" s="4"/>
      <c r="J40" s="4"/>
      <c r="K40" s="4"/>
      <c r="L40" s="4"/>
      <c r="M40" s="4"/>
      <c r="N40" s="4"/>
      <c r="O40" s="4"/>
      <c r="P40" s="4"/>
      <c r="Q40" s="4"/>
      <c r="R40" s="4"/>
      <c r="S40" s="4"/>
      <c r="T40" s="4"/>
      <c r="U40" s="4"/>
      <c r="V40" s="4"/>
      <c r="W40" s="4"/>
    </row>
    <row r="41" spans="1:23" ht="15">
      <c r="A41" s="4"/>
      <c r="B41" s="4"/>
      <c r="C41" s="4"/>
      <c r="D41" s="4"/>
      <c r="E41" s="4"/>
      <c r="F41" s="4"/>
      <c r="G41" s="4"/>
      <c r="H41" s="4"/>
      <c r="I41" s="4"/>
      <c r="J41" s="4"/>
      <c r="K41" s="4"/>
      <c r="L41" s="4"/>
      <c r="M41" s="4"/>
      <c r="N41" s="4"/>
      <c r="O41" s="4"/>
      <c r="P41" s="4"/>
      <c r="Q41" s="4"/>
      <c r="R41" s="4"/>
      <c r="S41" s="4"/>
      <c r="T41" s="4"/>
      <c r="U41" s="4"/>
      <c r="V41" s="4"/>
      <c r="W41" s="4"/>
    </row>
    <row r="42" spans="1:23" ht="15">
      <c r="A42" s="4"/>
      <c r="B42" s="4"/>
      <c r="C42" s="4"/>
      <c r="D42" s="4"/>
      <c r="E42" s="4"/>
      <c r="F42" s="4"/>
      <c r="G42" s="4"/>
      <c r="H42" s="4"/>
      <c r="I42" s="4"/>
      <c r="J42" s="4"/>
      <c r="K42" s="4"/>
      <c r="L42" s="4"/>
      <c r="M42" s="4"/>
      <c r="N42" s="4"/>
      <c r="O42" s="4"/>
      <c r="P42" s="4"/>
      <c r="Q42" s="4"/>
      <c r="R42" s="4"/>
      <c r="S42" s="4"/>
      <c r="T42" s="4"/>
      <c r="U42" s="4"/>
      <c r="V42" s="4"/>
      <c r="W42" s="4"/>
    </row>
    <row r="43" spans="1:23" ht="15">
      <c r="A43" s="4"/>
      <c r="B43" s="4"/>
      <c r="C43" s="4"/>
      <c r="D43" s="4"/>
      <c r="E43" s="4"/>
      <c r="F43" s="4"/>
      <c r="G43" s="4"/>
      <c r="H43" s="4"/>
      <c r="I43" s="4"/>
      <c r="J43" s="4"/>
      <c r="K43" s="4"/>
      <c r="L43" s="4"/>
      <c r="M43" s="4"/>
      <c r="N43" s="4"/>
      <c r="O43" s="4"/>
      <c r="P43" s="4"/>
      <c r="Q43" s="4"/>
      <c r="R43" s="4"/>
      <c r="S43" s="4"/>
      <c r="T43" s="4"/>
      <c r="U43" s="4"/>
      <c r="V43" s="4"/>
      <c r="W43" s="4"/>
    </row>
    <row r="44" spans="1:23" ht="15">
      <c r="A44" s="4"/>
      <c r="B44" s="4"/>
      <c r="C44" s="4"/>
      <c r="D44" s="4"/>
      <c r="E44" s="4"/>
      <c r="F44" s="4"/>
      <c r="G44" s="4"/>
      <c r="H44" s="4"/>
      <c r="I44" s="4"/>
      <c r="J44" s="4"/>
      <c r="K44" s="4"/>
      <c r="L44" s="4"/>
      <c r="M44" s="4"/>
      <c r="N44" s="4"/>
      <c r="O44" s="4"/>
      <c r="P44" s="4"/>
      <c r="Q44" s="4"/>
      <c r="R44" s="4"/>
      <c r="S44" s="4"/>
      <c r="T44" s="4"/>
      <c r="U44" s="4"/>
      <c r="V44" s="4"/>
      <c r="W44" s="4"/>
    </row>
    <row r="45" spans="1:23" ht="15">
      <c r="A45" s="4"/>
      <c r="B45" s="4"/>
      <c r="C45" s="4"/>
      <c r="D45" s="4"/>
      <c r="E45" s="4"/>
      <c r="F45" s="4"/>
      <c r="G45" s="4"/>
      <c r="H45" s="4"/>
      <c r="I45" s="4"/>
      <c r="J45" s="4"/>
      <c r="K45" s="4"/>
      <c r="L45" s="4"/>
      <c r="M45" s="4"/>
      <c r="N45" s="4"/>
      <c r="O45" s="4"/>
      <c r="P45" s="4"/>
      <c r="Q45" s="4"/>
      <c r="R45" s="4"/>
      <c r="S45" s="4"/>
      <c r="T45" s="4"/>
      <c r="U45" s="4"/>
      <c r="V45" s="4"/>
      <c r="W45" s="4"/>
    </row>
    <row r="46" spans="1:23" ht="15">
      <c r="A46" s="4"/>
      <c r="B46" s="4"/>
      <c r="C46" s="4"/>
      <c r="D46" s="4"/>
      <c r="E46" s="4"/>
      <c r="F46" s="4"/>
      <c r="G46" s="4"/>
      <c r="H46" s="4"/>
      <c r="I46" s="4"/>
      <c r="J46" s="4"/>
      <c r="K46" s="4"/>
      <c r="L46" s="4"/>
      <c r="M46" s="4"/>
      <c r="N46" s="4"/>
      <c r="O46" s="4"/>
      <c r="P46" s="4"/>
      <c r="Q46" s="4"/>
      <c r="R46" s="4"/>
      <c r="S46" s="4"/>
      <c r="T46" s="4"/>
      <c r="U46" s="4"/>
      <c r="V46" s="4"/>
      <c r="W46" s="4"/>
    </row>
    <row r="47" spans="1:23" ht="15">
      <c r="A47" s="4"/>
      <c r="B47" s="4"/>
      <c r="C47" s="4"/>
      <c r="D47" s="4"/>
      <c r="E47" s="4"/>
      <c r="F47" s="4"/>
      <c r="G47" s="4"/>
      <c r="H47" s="4"/>
      <c r="I47" s="4"/>
      <c r="J47" s="4"/>
      <c r="K47" s="4"/>
      <c r="L47" s="4"/>
      <c r="M47" s="4"/>
      <c r="N47" s="4"/>
      <c r="O47" s="4"/>
      <c r="P47" s="4"/>
      <c r="Q47" s="4"/>
      <c r="R47" s="4"/>
      <c r="S47" s="4"/>
      <c r="T47" s="4"/>
      <c r="U47" s="4"/>
      <c r="V47" s="4"/>
      <c r="W47" s="4"/>
    </row>
    <row r="48" spans="1:23" ht="15">
      <c r="A48" s="4"/>
      <c r="B48" s="4"/>
      <c r="C48" s="4"/>
      <c r="D48" s="4"/>
      <c r="E48" s="4"/>
      <c r="F48" s="4"/>
      <c r="G48" s="4"/>
      <c r="H48" s="4"/>
      <c r="I48" s="4"/>
      <c r="J48" s="4"/>
      <c r="K48" s="4"/>
      <c r="L48" s="4"/>
      <c r="M48" s="4"/>
      <c r="N48" s="4"/>
      <c r="O48" s="4"/>
      <c r="P48" s="4"/>
      <c r="Q48" s="4"/>
      <c r="R48" s="4"/>
      <c r="S48" s="4"/>
      <c r="T48" s="4"/>
      <c r="U48" s="4"/>
      <c r="V48" s="4"/>
      <c r="W48" s="4"/>
    </row>
    <row r="49" spans="1:23" ht="15">
      <c r="A49" s="4"/>
      <c r="B49" s="4"/>
      <c r="C49" s="4"/>
      <c r="D49" s="4"/>
      <c r="E49" s="4"/>
      <c r="F49" s="4"/>
      <c r="G49" s="4"/>
      <c r="H49" s="4"/>
      <c r="I49" s="4"/>
      <c r="J49" s="4"/>
      <c r="K49" s="4"/>
      <c r="L49" s="4"/>
      <c r="M49" s="4"/>
      <c r="N49" s="4"/>
      <c r="O49" s="4"/>
      <c r="P49" s="4"/>
      <c r="Q49" s="4"/>
      <c r="R49" s="4"/>
      <c r="S49" s="4"/>
      <c r="T49" s="4"/>
      <c r="U49" s="4"/>
      <c r="V49" s="4"/>
      <c r="W49" s="4"/>
    </row>
    <row r="50" spans="1:23" ht="15">
      <c r="A50" s="4"/>
      <c r="B50" s="4"/>
      <c r="C50" s="4"/>
      <c r="D50" s="4"/>
      <c r="E50" s="4"/>
      <c r="F50" s="4"/>
      <c r="G50" s="4"/>
      <c r="H50" s="4"/>
      <c r="I50" s="4"/>
      <c r="J50" s="4"/>
      <c r="K50" s="4"/>
      <c r="L50" s="4"/>
      <c r="M50" s="4"/>
      <c r="N50" s="4"/>
      <c r="O50" s="4"/>
      <c r="P50" s="4"/>
      <c r="Q50" s="4"/>
      <c r="R50" s="4"/>
      <c r="S50" s="4"/>
      <c r="T50" s="4"/>
      <c r="U50" s="4"/>
      <c r="V50" s="4"/>
      <c r="W50" s="4"/>
    </row>
    <row r="51" spans="1:23" ht="15">
      <c r="A51" s="4"/>
      <c r="B51" s="4"/>
      <c r="C51" s="4"/>
      <c r="D51" s="4"/>
      <c r="E51" s="4"/>
      <c r="F51" s="4"/>
      <c r="G51" s="4"/>
      <c r="H51" s="4"/>
      <c r="I51" s="4"/>
      <c r="J51" s="4"/>
      <c r="K51" s="4"/>
      <c r="L51" s="4"/>
      <c r="M51" s="4"/>
      <c r="N51" s="4"/>
      <c r="O51" s="4"/>
      <c r="P51" s="4"/>
      <c r="Q51" s="4"/>
      <c r="R51" s="4"/>
      <c r="S51" s="4"/>
      <c r="T51" s="4"/>
      <c r="U51" s="4"/>
      <c r="V51" s="4"/>
      <c r="W51" s="4"/>
    </row>
    <row r="52" spans="1:23" ht="15">
      <c r="A52" s="4"/>
      <c r="B52" s="4"/>
      <c r="C52" s="4"/>
      <c r="D52" s="4"/>
      <c r="E52" s="4"/>
      <c r="F52" s="4"/>
      <c r="G52" s="4"/>
      <c r="H52" s="4"/>
      <c r="I52" s="4"/>
      <c r="J52" s="4"/>
      <c r="K52" s="4"/>
      <c r="L52" s="4"/>
      <c r="M52" s="4"/>
      <c r="N52" s="4"/>
      <c r="O52" s="4"/>
      <c r="P52" s="4"/>
      <c r="Q52" s="4"/>
      <c r="R52" s="4"/>
      <c r="S52" s="4"/>
      <c r="T52" s="4"/>
      <c r="U52" s="4"/>
      <c r="V52" s="4"/>
      <c r="W52" s="4"/>
    </row>
    <row r="53" spans="1:23" ht="15">
      <c r="A53" s="4"/>
      <c r="B53" s="4"/>
      <c r="C53" s="4"/>
      <c r="D53" s="4"/>
      <c r="E53" s="4"/>
      <c r="F53" s="4"/>
      <c r="G53" s="4"/>
      <c r="H53" s="4"/>
      <c r="I53" s="4"/>
      <c r="J53" s="4"/>
      <c r="K53" s="4"/>
      <c r="L53" s="4"/>
      <c r="M53" s="4"/>
      <c r="N53" s="4"/>
      <c r="O53" s="4"/>
      <c r="P53" s="4"/>
      <c r="Q53" s="4"/>
      <c r="R53" s="4"/>
      <c r="S53" s="4"/>
      <c r="T53" s="4"/>
      <c r="U53" s="4"/>
      <c r="V53" s="4"/>
      <c r="W53" s="4"/>
    </row>
    <row r="54" spans="1:23" ht="15">
      <c r="A54" s="4"/>
      <c r="B54" s="4"/>
      <c r="C54" s="4"/>
      <c r="D54" s="4"/>
      <c r="E54" s="4"/>
      <c r="F54" s="4"/>
      <c r="G54" s="4"/>
      <c r="H54" s="4"/>
      <c r="I54" s="4"/>
      <c r="J54" s="4"/>
      <c r="K54" s="4"/>
      <c r="L54" s="4"/>
      <c r="M54" s="4"/>
      <c r="N54" s="4"/>
      <c r="O54" s="4"/>
      <c r="P54" s="4"/>
      <c r="Q54" s="4"/>
      <c r="R54" s="4"/>
      <c r="S54" s="4"/>
      <c r="T54" s="4"/>
      <c r="U54" s="4"/>
      <c r="V54" s="4"/>
      <c r="W54" s="4"/>
    </row>
    <row r="55" spans="1:23" ht="15">
      <c r="A55" s="4"/>
      <c r="B55" s="4"/>
      <c r="C55" s="4"/>
      <c r="D55" s="4"/>
      <c r="E55" s="4"/>
      <c r="F55" s="4"/>
      <c r="G55" s="4"/>
      <c r="H55" s="4"/>
      <c r="I55" s="4"/>
      <c r="J55" s="4"/>
      <c r="K55" s="4"/>
      <c r="L55" s="4"/>
      <c r="M55" s="4"/>
      <c r="N55" s="4"/>
      <c r="O55" s="4"/>
      <c r="P55" s="4"/>
      <c r="Q55" s="4"/>
      <c r="R55" s="4"/>
      <c r="S55" s="4"/>
      <c r="T55" s="4"/>
      <c r="U55" s="4"/>
      <c r="V55" s="4"/>
      <c r="W55" s="4"/>
    </row>
    <row r="56" spans="1:23" ht="15">
      <c r="A56" s="4"/>
      <c r="B56" s="4"/>
      <c r="C56" s="4"/>
      <c r="D56" s="4"/>
      <c r="E56" s="4"/>
      <c r="F56" s="4"/>
      <c r="G56" s="4"/>
      <c r="H56" s="4"/>
      <c r="I56" s="4"/>
      <c r="J56" s="4"/>
      <c r="K56" s="4"/>
      <c r="L56" s="4"/>
      <c r="M56" s="4"/>
      <c r="N56" s="4"/>
      <c r="O56" s="4"/>
      <c r="P56" s="4"/>
      <c r="Q56" s="4"/>
      <c r="R56" s="4"/>
      <c r="S56" s="4"/>
      <c r="T56" s="4"/>
      <c r="U56" s="4"/>
      <c r="V56" s="4"/>
      <c r="W56" s="4"/>
    </row>
    <row r="57" spans="1:23" ht="15">
      <c r="A57" s="4"/>
      <c r="B57" s="4"/>
      <c r="C57" s="4"/>
      <c r="D57" s="4"/>
      <c r="E57" s="4"/>
      <c r="F57" s="4"/>
      <c r="G57" s="4"/>
      <c r="H57" s="4"/>
      <c r="I57" s="4"/>
      <c r="J57" s="4"/>
      <c r="K57" s="4"/>
      <c r="L57" s="4"/>
      <c r="M57" s="4"/>
      <c r="N57" s="4"/>
      <c r="O57" s="4"/>
      <c r="P57" s="4"/>
      <c r="Q57" s="4"/>
      <c r="R57" s="4"/>
      <c r="S57" s="4"/>
      <c r="T57" s="4"/>
      <c r="U57" s="4"/>
      <c r="V57" s="4"/>
      <c r="W57" s="4"/>
    </row>
    <row r="58" spans="1:23" ht="15">
      <c r="A58" s="4"/>
      <c r="B58" s="4"/>
      <c r="C58" s="4"/>
      <c r="D58" s="4"/>
      <c r="E58" s="4"/>
      <c r="F58" s="4"/>
      <c r="G58" s="4"/>
      <c r="H58" s="4"/>
      <c r="I58" s="4"/>
      <c r="J58" s="4"/>
      <c r="K58" s="4"/>
      <c r="L58" s="4"/>
      <c r="M58" s="4"/>
      <c r="N58" s="4"/>
      <c r="O58" s="4"/>
      <c r="P58" s="4"/>
      <c r="Q58" s="4"/>
      <c r="R58" s="4"/>
      <c r="S58" s="4"/>
      <c r="T58" s="4"/>
      <c r="U58" s="4"/>
      <c r="V58" s="4"/>
      <c r="W58" s="4"/>
    </row>
    <row r="59" spans="1:23" ht="15">
      <c r="A59" s="4"/>
      <c r="B59" s="4"/>
      <c r="C59" s="4"/>
      <c r="D59" s="4"/>
      <c r="E59" s="4"/>
      <c r="F59" s="4"/>
      <c r="G59" s="4"/>
      <c r="H59" s="4"/>
      <c r="I59" s="4"/>
      <c r="J59" s="4"/>
      <c r="K59" s="4"/>
      <c r="L59" s="4"/>
      <c r="M59" s="4"/>
      <c r="N59" s="4"/>
      <c r="O59" s="4"/>
      <c r="P59" s="4"/>
      <c r="Q59" s="4"/>
      <c r="R59" s="4"/>
      <c r="S59" s="4"/>
      <c r="T59" s="4"/>
      <c r="U59" s="4"/>
      <c r="V59" s="4"/>
      <c r="W59" s="4"/>
    </row>
    <row r="60" spans="1:23" ht="15">
      <c r="A60" s="4"/>
      <c r="B60" s="4"/>
      <c r="C60" s="4"/>
      <c r="D60" s="4"/>
      <c r="E60" s="4"/>
      <c r="F60" s="4"/>
      <c r="G60" s="4"/>
      <c r="H60" s="4"/>
      <c r="I60" s="4"/>
      <c r="J60" s="4"/>
      <c r="K60" s="4"/>
      <c r="L60" s="4"/>
      <c r="M60" s="4"/>
      <c r="N60" s="4"/>
      <c r="O60" s="4"/>
      <c r="P60" s="4"/>
      <c r="Q60" s="4"/>
      <c r="R60" s="4"/>
      <c r="S60" s="4"/>
      <c r="T60" s="4"/>
      <c r="U60" s="4"/>
      <c r="V60" s="4"/>
      <c r="W60" s="4"/>
    </row>
    <row r="61" spans="1:23" ht="15">
      <c r="A61" s="4"/>
      <c r="B61" s="4"/>
      <c r="C61" s="4"/>
      <c r="D61" s="4"/>
      <c r="E61" s="4"/>
      <c r="F61" s="4"/>
      <c r="G61" s="4"/>
      <c r="H61" s="4"/>
      <c r="I61" s="4"/>
      <c r="J61" s="4"/>
      <c r="K61" s="4"/>
      <c r="L61" s="4"/>
      <c r="M61" s="4"/>
      <c r="N61" s="4"/>
      <c r="O61" s="4"/>
      <c r="P61" s="4"/>
      <c r="Q61" s="4"/>
      <c r="R61" s="4"/>
      <c r="S61" s="4"/>
      <c r="T61" s="4"/>
      <c r="U61" s="4"/>
      <c r="V61" s="4"/>
      <c r="W61" s="4"/>
    </row>
    <row r="62" spans="1:23" ht="15">
      <c r="A62" s="4"/>
      <c r="B62" s="4"/>
      <c r="C62" s="4"/>
      <c r="D62" s="4"/>
      <c r="E62" s="4"/>
      <c r="F62" s="4"/>
      <c r="G62" s="4"/>
      <c r="H62" s="4"/>
      <c r="I62" s="4"/>
      <c r="J62" s="4"/>
      <c r="K62" s="4"/>
      <c r="L62" s="4"/>
      <c r="M62" s="4"/>
      <c r="N62" s="4"/>
      <c r="O62" s="4"/>
      <c r="P62" s="4"/>
      <c r="Q62" s="4"/>
      <c r="R62" s="4"/>
      <c r="S62" s="4"/>
      <c r="T62" s="4"/>
      <c r="U62" s="4"/>
      <c r="V62" s="4"/>
      <c r="W62" s="4"/>
    </row>
    <row r="63" spans="1:23" ht="15">
      <c r="A63" s="4"/>
      <c r="B63" s="4"/>
      <c r="C63" s="4"/>
      <c r="D63" s="4"/>
      <c r="E63" s="4"/>
      <c r="F63" s="4"/>
      <c r="G63" s="4"/>
      <c r="H63" s="4"/>
      <c r="I63" s="4"/>
      <c r="J63" s="4"/>
      <c r="K63" s="4"/>
      <c r="L63" s="4"/>
      <c r="M63" s="4"/>
      <c r="N63" s="4"/>
      <c r="O63" s="4"/>
      <c r="P63" s="4"/>
      <c r="Q63" s="4"/>
      <c r="R63" s="4"/>
      <c r="S63" s="4"/>
      <c r="T63" s="4"/>
      <c r="U63" s="4"/>
      <c r="V63" s="4"/>
      <c r="W63" s="4"/>
    </row>
    <row r="64" spans="1:23" ht="15">
      <c r="A64" s="4"/>
      <c r="B64" s="4"/>
      <c r="C64" s="4"/>
      <c r="D64" s="4"/>
      <c r="E64" s="4"/>
      <c r="F64" s="4"/>
      <c r="G64" s="4"/>
      <c r="H64" s="4"/>
      <c r="I64" s="4"/>
      <c r="J64" s="4"/>
      <c r="K64" s="4"/>
      <c r="L64" s="4"/>
      <c r="M64" s="4"/>
      <c r="N64" s="4"/>
      <c r="O64" s="4"/>
      <c r="P64" s="4"/>
      <c r="Q64" s="4"/>
      <c r="R64" s="4"/>
      <c r="S64" s="4"/>
      <c r="T64" s="4"/>
      <c r="U64" s="4"/>
      <c r="V64" s="4"/>
      <c r="W64" s="4"/>
    </row>
    <row r="65" spans="1:23" ht="15">
      <c r="A65" s="4"/>
      <c r="B65" s="4"/>
      <c r="C65" s="4"/>
      <c r="D65" s="4"/>
      <c r="E65" s="4"/>
      <c r="F65" s="4"/>
      <c r="G65" s="4"/>
      <c r="H65" s="4"/>
      <c r="I65" s="4"/>
      <c r="J65" s="4"/>
      <c r="K65" s="4"/>
      <c r="L65" s="4"/>
      <c r="M65" s="4"/>
      <c r="N65" s="4"/>
      <c r="O65" s="4"/>
      <c r="P65" s="4"/>
      <c r="Q65" s="4"/>
      <c r="R65" s="4"/>
      <c r="S65" s="4"/>
      <c r="T65" s="4"/>
      <c r="U65" s="4"/>
      <c r="V65" s="4"/>
      <c r="W65" s="4"/>
    </row>
    <row r="66" spans="1:23" ht="15">
      <c r="A66" s="4"/>
      <c r="B66" s="4"/>
      <c r="C66" s="4"/>
      <c r="D66" s="4"/>
      <c r="E66" s="4"/>
      <c r="F66" s="4"/>
      <c r="G66" s="4"/>
      <c r="H66" s="4"/>
      <c r="I66" s="4"/>
      <c r="J66" s="4"/>
      <c r="K66" s="4"/>
      <c r="L66" s="4"/>
      <c r="M66" s="4"/>
      <c r="N66" s="4"/>
      <c r="O66" s="4"/>
      <c r="P66" s="4"/>
      <c r="Q66" s="4"/>
      <c r="R66" s="4"/>
      <c r="S66" s="4"/>
      <c r="T66" s="4"/>
      <c r="U66" s="4"/>
      <c r="V66" s="4"/>
      <c r="W66" s="4"/>
    </row>
    <row r="67" spans="1:23" ht="15">
      <c r="A67" s="4"/>
      <c r="B67" s="4"/>
      <c r="C67" s="4"/>
      <c r="D67" s="4"/>
      <c r="E67" s="4"/>
      <c r="F67" s="4"/>
      <c r="G67" s="4"/>
      <c r="H67" s="4"/>
      <c r="I67" s="4"/>
      <c r="J67" s="4"/>
      <c r="K67" s="4"/>
      <c r="L67" s="4"/>
      <c r="M67" s="4"/>
      <c r="N67" s="4"/>
      <c r="O67" s="4"/>
      <c r="P67" s="4"/>
      <c r="Q67" s="4"/>
      <c r="R67" s="4"/>
      <c r="S67" s="4"/>
      <c r="T67" s="4"/>
      <c r="U67" s="4"/>
      <c r="V67" s="4"/>
      <c r="W67" s="4"/>
    </row>
    <row r="68" spans="1:23" ht="15">
      <c r="A68" s="4"/>
      <c r="B68" s="4"/>
      <c r="C68" s="4"/>
      <c r="D68" s="4"/>
      <c r="E68" s="4"/>
      <c r="F68" s="4"/>
      <c r="G68" s="4"/>
      <c r="H68" s="4"/>
      <c r="I68" s="4"/>
      <c r="J68" s="4"/>
      <c r="K68" s="4"/>
      <c r="L68" s="4"/>
      <c r="M68" s="4"/>
      <c r="N68" s="4"/>
      <c r="O68" s="4"/>
      <c r="P68" s="4"/>
      <c r="Q68" s="4"/>
      <c r="R68" s="4"/>
      <c r="S68" s="4"/>
      <c r="T68" s="4"/>
      <c r="U68" s="4"/>
      <c r="V68" s="4"/>
      <c r="W68" s="4"/>
    </row>
    <row r="69" spans="1:23" ht="15">
      <c r="A69" s="4"/>
      <c r="B69" s="4"/>
      <c r="C69" s="4"/>
      <c r="D69" s="4"/>
      <c r="E69" s="4"/>
      <c r="F69" s="4"/>
      <c r="G69" s="4"/>
      <c r="H69" s="4"/>
      <c r="I69" s="4"/>
      <c r="J69" s="4"/>
      <c r="K69" s="4"/>
      <c r="L69" s="4"/>
      <c r="M69" s="4"/>
      <c r="N69" s="4"/>
      <c r="O69" s="4"/>
      <c r="P69" s="4"/>
      <c r="Q69" s="4"/>
      <c r="R69" s="4"/>
      <c r="S69" s="4"/>
      <c r="T69" s="4"/>
      <c r="U69" s="4"/>
      <c r="V69" s="4"/>
      <c r="W69" s="4"/>
    </row>
    <row r="70" spans="1:23" ht="15">
      <c r="A70" s="4"/>
      <c r="B70" s="4"/>
      <c r="C70" s="4"/>
      <c r="D70" s="4"/>
      <c r="E70" s="4"/>
      <c r="F70" s="4"/>
      <c r="G70" s="4"/>
      <c r="H70" s="4"/>
      <c r="I70" s="4"/>
      <c r="J70" s="4"/>
      <c r="K70" s="4"/>
      <c r="L70" s="4"/>
      <c r="M70" s="4"/>
      <c r="N70" s="4"/>
      <c r="O70" s="4"/>
      <c r="P70" s="4"/>
      <c r="Q70" s="4"/>
      <c r="R70" s="4"/>
      <c r="S70" s="4"/>
      <c r="T70" s="4"/>
      <c r="U70" s="4"/>
      <c r="V70" s="4"/>
      <c r="W70" s="4"/>
    </row>
    <row r="71" spans="1:23" ht="15">
      <c r="A71" s="4"/>
      <c r="B71" s="4"/>
      <c r="C71" s="4"/>
      <c r="D71" s="4"/>
      <c r="E71" s="4"/>
      <c r="F71" s="4"/>
      <c r="G71" s="4"/>
      <c r="H71" s="4"/>
      <c r="I71" s="4"/>
      <c r="J71" s="4"/>
      <c r="K71" s="4"/>
      <c r="L71" s="4"/>
      <c r="M71" s="4"/>
      <c r="N71" s="4"/>
      <c r="O71" s="4"/>
      <c r="P71" s="4"/>
      <c r="Q71" s="4"/>
      <c r="R71" s="4"/>
      <c r="S71" s="4"/>
      <c r="T71" s="4"/>
      <c r="U71" s="4"/>
      <c r="V71" s="4"/>
      <c r="W71" s="4"/>
    </row>
    <row r="72" spans="1:23" ht="15">
      <c r="A72" s="4"/>
      <c r="B72" s="4"/>
      <c r="C72" s="4"/>
      <c r="D72" s="4"/>
      <c r="E72" s="4"/>
      <c r="F72" s="4"/>
      <c r="G72" s="4"/>
      <c r="H72" s="4"/>
      <c r="I72" s="4"/>
      <c r="J72" s="4"/>
      <c r="K72" s="4"/>
      <c r="L72" s="4"/>
      <c r="M72" s="4"/>
      <c r="N72" s="4"/>
      <c r="O72" s="4"/>
      <c r="P72" s="4"/>
      <c r="Q72" s="4"/>
      <c r="R72" s="4"/>
      <c r="S72" s="4"/>
      <c r="T72" s="4"/>
      <c r="U72" s="4"/>
      <c r="V72" s="4"/>
      <c r="W72" s="4"/>
    </row>
    <row r="73" spans="1:23" ht="15">
      <c r="A73" s="4"/>
      <c r="B73" s="4"/>
      <c r="C73" s="4"/>
      <c r="D73" s="4"/>
      <c r="E73" s="4"/>
      <c r="F73" s="4"/>
      <c r="G73" s="4"/>
      <c r="H73" s="4"/>
      <c r="I73" s="4"/>
      <c r="J73" s="4"/>
      <c r="K73" s="4"/>
      <c r="L73" s="4"/>
      <c r="M73" s="4"/>
      <c r="N73" s="4"/>
      <c r="O73" s="4"/>
      <c r="P73" s="4"/>
      <c r="Q73" s="4"/>
      <c r="R73" s="4"/>
      <c r="S73" s="4"/>
      <c r="T73" s="4"/>
      <c r="U73" s="4"/>
      <c r="V73" s="4"/>
      <c r="W73" s="4"/>
    </row>
    <row r="74" spans="1:23" ht="15">
      <c r="A74" s="4"/>
      <c r="B74" s="4"/>
      <c r="C74" s="4"/>
      <c r="D74" s="4"/>
      <c r="E74" s="4"/>
      <c r="F74" s="4"/>
      <c r="G74" s="4"/>
      <c r="H74" s="4"/>
      <c r="I74" s="4"/>
      <c r="J74" s="4"/>
      <c r="K74" s="4"/>
      <c r="L74" s="4"/>
      <c r="M74" s="4"/>
      <c r="N74" s="4"/>
      <c r="O74" s="4"/>
      <c r="P74" s="4"/>
      <c r="Q74" s="4"/>
      <c r="R74" s="4"/>
      <c r="S74" s="4"/>
      <c r="T74" s="4"/>
      <c r="U74" s="4"/>
      <c r="V74" s="4"/>
      <c r="W74" s="4"/>
    </row>
    <row r="75" spans="1:23" ht="15">
      <c r="A75" s="4"/>
      <c r="B75" s="4"/>
      <c r="C75" s="4"/>
      <c r="D75" s="4"/>
      <c r="E75" s="4"/>
      <c r="F75" s="4"/>
      <c r="G75" s="4"/>
      <c r="H75" s="4"/>
      <c r="I75" s="4"/>
      <c r="J75" s="4"/>
      <c r="K75" s="4"/>
      <c r="L75" s="4"/>
      <c r="M75" s="4"/>
      <c r="N75" s="4"/>
      <c r="O75" s="4"/>
      <c r="P75" s="4"/>
      <c r="Q75" s="4"/>
      <c r="R75" s="4"/>
      <c r="S75" s="4"/>
      <c r="T75" s="4"/>
      <c r="U75" s="4"/>
      <c r="V75" s="4"/>
      <c r="W75" s="4"/>
    </row>
    <row r="76" spans="1:23" ht="15">
      <c r="A76" s="4"/>
      <c r="B76" s="4"/>
      <c r="C76" s="4"/>
      <c r="D76" s="4"/>
      <c r="E76" s="4"/>
      <c r="F76" s="4"/>
      <c r="G76" s="4"/>
      <c r="H76" s="4"/>
      <c r="I76" s="4"/>
      <c r="J76" s="4"/>
      <c r="K76" s="4"/>
      <c r="L76" s="4"/>
      <c r="M76" s="4"/>
      <c r="N76" s="4"/>
      <c r="O76" s="4"/>
      <c r="P76" s="4"/>
      <c r="Q76" s="4"/>
      <c r="R76" s="4"/>
      <c r="S76" s="4"/>
      <c r="T76" s="4"/>
      <c r="U76" s="4"/>
      <c r="V76" s="4"/>
      <c r="W76" s="4"/>
    </row>
    <row r="77" spans="1:23" ht="15">
      <c r="A77" s="4"/>
      <c r="B77" s="4"/>
      <c r="C77" s="4"/>
      <c r="D77" s="4"/>
      <c r="E77" s="4"/>
      <c r="F77" s="4"/>
      <c r="G77" s="4"/>
      <c r="H77" s="4"/>
      <c r="I77" s="4"/>
      <c r="J77" s="4"/>
      <c r="K77" s="4"/>
      <c r="L77" s="4"/>
      <c r="M77" s="4"/>
      <c r="N77" s="4"/>
      <c r="O77" s="4"/>
      <c r="P77" s="4"/>
      <c r="Q77" s="4"/>
      <c r="R77" s="4"/>
      <c r="S77" s="4"/>
      <c r="T77" s="4"/>
      <c r="U77" s="4"/>
      <c r="V77" s="4"/>
      <c r="W77" s="4"/>
    </row>
    <row r="78" spans="1:23" ht="15">
      <c r="A78" s="4"/>
      <c r="B78" s="4"/>
      <c r="C78" s="4"/>
      <c r="D78" s="4"/>
      <c r="E78" s="4"/>
      <c r="F78" s="4"/>
      <c r="G78" s="4"/>
      <c r="H78" s="4"/>
      <c r="I78" s="4"/>
      <c r="J78" s="4"/>
      <c r="K78" s="4"/>
      <c r="L78" s="4"/>
      <c r="M78" s="4"/>
      <c r="N78" s="4"/>
      <c r="O78" s="4"/>
      <c r="P78" s="4"/>
      <c r="Q78" s="4"/>
      <c r="R78" s="4"/>
      <c r="S78" s="4"/>
      <c r="T78" s="4"/>
      <c r="U78" s="4"/>
      <c r="V78" s="4"/>
      <c r="W78" s="4"/>
    </row>
    <row r="79" spans="1:23" ht="15">
      <c r="A79" s="4"/>
      <c r="B79" s="4"/>
      <c r="C79" s="4"/>
      <c r="D79" s="4"/>
      <c r="E79" s="4"/>
      <c r="F79" s="4"/>
      <c r="G79" s="4"/>
      <c r="H79" s="4"/>
      <c r="I79" s="4"/>
      <c r="J79" s="4"/>
      <c r="K79" s="4"/>
      <c r="L79" s="4"/>
      <c r="M79" s="4"/>
      <c r="N79" s="4"/>
      <c r="O79" s="4"/>
      <c r="P79" s="4"/>
      <c r="Q79" s="4"/>
      <c r="R79" s="4"/>
      <c r="S79" s="4"/>
      <c r="T79" s="4"/>
      <c r="U79" s="4"/>
      <c r="V79" s="4"/>
      <c r="W79" s="4"/>
    </row>
    <row r="80" spans="1:23" ht="15">
      <c r="A80" s="4"/>
      <c r="B80" s="4"/>
      <c r="C80" s="4"/>
      <c r="D80" s="4"/>
      <c r="E80" s="4"/>
      <c r="F80" s="4"/>
      <c r="G80" s="4"/>
      <c r="H80" s="4"/>
      <c r="I80" s="4"/>
      <c r="J80" s="4"/>
      <c r="K80" s="4"/>
      <c r="L80" s="4"/>
      <c r="M80" s="4"/>
      <c r="N80" s="4"/>
      <c r="O80" s="4"/>
      <c r="P80" s="4"/>
      <c r="Q80" s="4"/>
      <c r="R80" s="4"/>
      <c r="S80" s="4"/>
      <c r="T80" s="4"/>
      <c r="U80" s="4"/>
      <c r="V80" s="4"/>
      <c r="W80" s="4"/>
    </row>
    <row r="81" spans="1:23" ht="15">
      <c r="A81" s="4"/>
      <c r="B81" s="4"/>
      <c r="C81" s="4"/>
      <c r="D81" s="4"/>
      <c r="E81" s="4"/>
      <c r="F81" s="4"/>
      <c r="G81" s="4"/>
      <c r="H81" s="4"/>
      <c r="I81" s="4"/>
      <c r="J81" s="4"/>
      <c r="K81" s="4"/>
      <c r="L81" s="4"/>
      <c r="M81" s="4"/>
      <c r="N81" s="4"/>
      <c r="O81" s="4"/>
      <c r="P81" s="4"/>
      <c r="Q81" s="4"/>
      <c r="R81" s="4"/>
      <c r="S81" s="4"/>
      <c r="T81" s="4"/>
      <c r="U81" s="4"/>
      <c r="V81" s="4"/>
      <c r="W81" s="4"/>
    </row>
    <row r="82" spans="1:23" ht="15">
      <c r="A82" s="4"/>
      <c r="B82" s="4"/>
      <c r="C82" s="4"/>
      <c r="D82" s="4"/>
      <c r="E82" s="4"/>
      <c r="F82" s="4"/>
      <c r="G82" s="4"/>
      <c r="H82" s="4"/>
      <c r="I82" s="4"/>
      <c r="J82" s="4"/>
      <c r="K82" s="4"/>
      <c r="L82" s="4"/>
      <c r="M82" s="4"/>
      <c r="N82" s="4"/>
      <c r="O82" s="4"/>
      <c r="P82" s="4"/>
      <c r="Q82" s="4"/>
      <c r="R82" s="4"/>
      <c r="S82" s="4"/>
      <c r="T82" s="4"/>
      <c r="U82" s="4"/>
      <c r="V82" s="4"/>
      <c r="W82" s="4"/>
    </row>
    <row r="83" spans="1:23" ht="15">
      <c r="A83" s="4"/>
      <c r="B83" s="4"/>
      <c r="C83" s="4"/>
      <c r="D83" s="4"/>
      <c r="E83" s="4"/>
      <c r="F83" s="4"/>
      <c r="G83" s="4"/>
      <c r="H83" s="4"/>
      <c r="I83" s="4"/>
      <c r="J83" s="4"/>
      <c r="K83" s="4"/>
      <c r="L83" s="4"/>
      <c r="M83" s="4"/>
      <c r="N83" s="4"/>
      <c r="O83" s="4"/>
      <c r="P83" s="4"/>
      <c r="Q83" s="4"/>
      <c r="R83" s="4"/>
      <c r="S83" s="4"/>
      <c r="T83" s="4"/>
      <c r="U83" s="4"/>
      <c r="V83" s="4"/>
      <c r="W83" s="4"/>
    </row>
    <row r="84" spans="1:23" ht="15">
      <c r="A84" s="4"/>
      <c r="B84" s="4"/>
      <c r="C84" s="4"/>
      <c r="D84" s="4"/>
      <c r="E84" s="4"/>
      <c r="F84" s="4"/>
      <c r="G84" s="4"/>
      <c r="H84" s="4"/>
      <c r="I84" s="4"/>
      <c r="J84" s="4"/>
      <c r="K84" s="4"/>
      <c r="L84" s="4"/>
      <c r="M84" s="4"/>
      <c r="N84" s="4"/>
      <c r="O84" s="4"/>
      <c r="P84" s="4"/>
      <c r="Q84" s="4"/>
      <c r="R84" s="4"/>
      <c r="S84" s="4"/>
      <c r="T84" s="4"/>
      <c r="U84" s="4"/>
      <c r="V84" s="4"/>
      <c r="W84" s="4"/>
    </row>
    <row r="85" spans="1:23" ht="15">
      <c r="A85" s="4"/>
      <c r="B85" s="4"/>
      <c r="C85" s="4"/>
      <c r="D85" s="4"/>
      <c r="E85" s="4"/>
      <c r="F85" s="4"/>
      <c r="G85" s="4"/>
      <c r="H85" s="4"/>
      <c r="I85" s="4"/>
      <c r="J85" s="4"/>
      <c r="K85" s="4"/>
      <c r="L85" s="4"/>
      <c r="M85" s="4"/>
      <c r="N85" s="4"/>
      <c r="O85" s="4"/>
      <c r="P85" s="4"/>
      <c r="Q85" s="4"/>
      <c r="R85" s="4"/>
      <c r="S85" s="4"/>
      <c r="T85" s="4"/>
      <c r="U85" s="4"/>
      <c r="V85" s="4"/>
      <c r="W85" s="4"/>
    </row>
    <row r="86" spans="1:23" ht="15">
      <c r="A86" s="4"/>
      <c r="B86" s="4"/>
      <c r="C86" s="4"/>
      <c r="D86" s="4"/>
      <c r="E86" s="4"/>
      <c r="F86" s="4"/>
      <c r="G86" s="4"/>
      <c r="H86" s="4"/>
      <c r="I86" s="4"/>
      <c r="J86" s="4"/>
      <c r="K86" s="4"/>
      <c r="L86" s="4"/>
      <c r="M86" s="4"/>
      <c r="N86" s="4"/>
      <c r="O86" s="4"/>
      <c r="P86" s="4"/>
      <c r="Q86" s="4"/>
      <c r="R86" s="4"/>
      <c r="S86" s="4"/>
      <c r="T86" s="4"/>
      <c r="U86" s="4"/>
      <c r="V86" s="4"/>
      <c r="W86" s="4"/>
    </row>
    <row r="87" spans="1:23" ht="15">
      <c r="A87" s="4"/>
      <c r="B87" s="4"/>
      <c r="C87" s="4"/>
      <c r="D87" s="4"/>
      <c r="E87" s="4"/>
      <c r="F87" s="4"/>
      <c r="G87" s="4"/>
      <c r="H87" s="4"/>
      <c r="I87" s="4"/>
      <c r="J87" s="4"/>
      <c r="K87" s="4"/>
      <c r="L87" s="4"/>
      <c r="M87" s="4"/>
      <c r="N87" s="4"/>
      <c r="O87" s="4"/>
      <c r="P87" s="4"/>
      <c r="Q87" s="4"/>
      <c r="R87" s="4"/>
      <c r="S87" s="4"/>
      <c r="T87" s="4"/>
      <c r="U87" s="4"/>
      <c r="V87" s="4"/>
      <c r="W87" s="4"/>
    </row>
    <row r="88" spans="1:23" ht="15">
      <c r="A88" s="4"/>
      <c r="B88" s="4"/>
      <c r="C88" s="4"/>
      <c r="D88" s="4"/>
      <c r="E88" s="4"/>
      <c r="F88" s="4"/>
      <c r="G88" s="4"/>
      <c r="H88" s="4"/>
      <c r="I88" s="4"/>
      <c r="J88" s="4"/>
      <c r="K88" s="4"/>
      <c r="L88" s="4"/>
      <c r="M88" s="4"/>
      <c r="N88" s="4"/>
      <c r="O88" s="4"/>
      <c r="P88" s="4"/>
      <c r="Q88" s="4"/>
      <c r="R88" s="4"/>
      <c r="S88" s="4"/>
      <c r="T88" s="4"/>
      <c r="U88" s="4"/>
      <c r="V88" s="4"/>
      <c r="W88" s="4"/>
    </row>
    <row r="89" spans="1:23" ht="15">
      <c r="A89" s="4"/>
      <c r="B89" s="4"/>
      <c r="C89" s="4"/>
      <c r="D89" s="4"/>
      <c r="E89" s="4"/>
      <c r="F89" s="4"/>
      <c r="G89" s="4"/>
      <c r="H89" s="4"/>
      <c r="I89" s="4"/>
      <c r="J89" s="4"/>
      <c r="K89" s="4"/>
      <c r="L89" s="4"/>
      <c r="M89" s="4"/>
      <c r="N89" s="4"/>
      <c r="O89" s="4"/>
      <c r="P89" s="4"/>
      <c r="Q89" s="4"/>
      <c r="R89" s="4"/>
      <c r="S89" s="4"/>
      <c r="T89" s="4"/>
      <c r="U89" s="4"/>
      <c r="V89" s="4"/>
      <c r="W89" s="4"/>
    </row>
    <row r="90" spans="1:23" ht="15">
      <c r="A90" s="4"/>
      <c r="B90" s="4"/>
      <c r="C90" s="4"/>
      <c r="D90" s="4"/>
      <c r="E90" s="4"/>
      <c r="F90" s="4"/>
      <c r="G90" s="4"/>
      <c r="H90" s="4"/>
      <c r="I90" s="4"/>
      <c r="J90" s="4"/>
      <c r="K90" s="4"/>
      <c r="L90" s="4"/>
      <c r="M90" s="4"/>
      <c r="N90" s="4"/>
      <c r="O90" s="4"/>
      <c r="P90" s="4"/>
      <c r="Q90" s="4"/>
      <c r="R90" s="4"/>
      <c r="S90" s="4"/>
      <c r="T90" s="4"/>
      <c r="U90" s="4"/>
      <c r="V90" s="4"/>
      <c r="W90" s="4"/>
    </row>
    <row r="91" spans="1:23" ht="15">
      <c r="A91" s="4"/>
      <c r="B91" s="4"/>
      <c r="C91" s="4"/>
      <c r="D91" s="4"/>
      <c r="E91" s="4"/>
      <c r="F91" s="4"/>
      <c r="G91" s="4"/>
      <c r="H91" s="4"/>
      <c r="I91" s="4"/>
      <c r="J91" s="4"/>
      <c r="K91" s="4"/>
      <c r="L91" s="4"/>
      <c r="M91" s="4"/>
      <c r="N91" s="4"/>
      <c r="O91" s="4"/>
      <c r="P91" s="4"/>
      <c r="Q91" s="4"/>
      <c r="R91" s="4"/>
      <c r="S91" s="4"/>
      <c r="T91" s="4"/>
      <c r="U91" s="4"/>
      <c r="V91" s="4"/>
      <c r="W91" s="4"/>
    </row>
    <row r="92" spans="1:23" ht="15">
      <c r="A92" s="4"/>
      <c r="B92" s="4"/>
      <c r="C92" s="4"/>
      <c r="D92" s="4"/>
      <c r="E92" s="4"/>
      <c r="F92" s="4"/>
      <c r="G92" s="4"/>
      <c r="H92" s="4"/>
      <c r="I92" s="4"/>
      <c r="J92" s="4"/>
      <c r="K92" s="4"/>
      <c r="L92" s="4"/>
      <c r="M92" s="4"/>
      <c r="N92" s="4"/>
      <c r="O92" s="4"/>
      <c r="P92" s="4"/>
      <c r="Q92" s="4"/>
      <c r="R92" s="4"/>
      <c r="S92" s="4"/>
      <c r="T92" s="4"/>
      <c r="U92" s="4"/>
      <c r="V92" s="4"/>
      <c r="W92" s="4"/>
    </row>
    <row r="93" spans="1:23" ht="15">
      <c r="A93" s="4"/>
      <c r="B93" s="4"/>
      <c r="C93" s="4"/>
      <c r="D93" s="4"/>
      <c r="E93" s="4"/>
      <c r="F93" s="4"/>
      <c r="G93" s="4"/>
      <c r="H93" s="4"/>
      <c r="I93" s="4"/>
      <c r="J93" s="4"/>
      <c r="K93" s="4"/>
      <c r="L93" s="4"/>
      <c r="M93" s="4"/>
      <c r="N93" s="4"/>
      <c r="O93" s="4"/>
      <c r="P93" s="4"/>
      <c r="Q93" s="4"/>
      <c r="R93" s="4"/>
      <c r="S93" s="4"/>
      <c r="T93" s="4"/>
      <c r="U93" s="4"/>
      <c r="V93" s="4"/>
      <c r="W93" s="4"/>
    </row>
    <row r="94" spans="1:23" ht="15">
      <c r="A94" s="4"/>
      <c r="B94" s="4"/>
      <c r="C94" s="4"/>
      <c r="D94" s="4"/>
      <c r="E94" s="4"/>
      <c r="F94" s="4"/>
      <c r="G94" s="4"/>
      <c r="H94" s="4"/>
      <c r="I94" s="4"/>
      <c r="J94" s="4"/>
      <c r="K94" s="4"/>
      <c r="L94" s="4"/>
      <c r="M94" s="4"/>
      <c r="N94" s="4"/>
      <c r="O94" s="4"/>
      <c r="P94" s="4"/>
      <c r="Q94" s="4"/>
      <c r="R94" s="4"/>
      <c r="S94" s="4"/>
      <c r="T94" s="4"/>
      <c r="U94" s="4"/>
      <c r="V94" s="4"/>
      <c r="W94" s="4"/>
    </row>
    <row r="95" spans="1:23" ht="15">
      <c r="A95" s="4"/>
      <c r="B95" s="4"/>
      <c r="C95" s="4"/>
      <c r="D95" s="4"/>
      <c r="E95" s="4"/>
      <c r="F95" s="4"/>
      <c r="G95" s="4"/>
      <c r="H95" s="4"/>
      <c r="I95" s="4"/>
      <c r="J95" s="4"/>
      <c r="K95" s="4"/>
      <c r="L95" s="4"/>
      <c r="M95" s="4"/>
      <c r="N95" s="4"/>
      <c r="O95" s="4"/>
      <c r="P95" s="4"/>
      <c r="Q95" s="4"/>
      <c r="R95" s="4"/>
      <c r="S95" s="4"/>
      <c r="T95" s="4"/>
      <c r="U95" s="4"/>
      <c r="V95" s="4"/>
      <c r="W95" s="4"/>
    </row>
    <row r="96" spans="1:23" ht="15">
      <c r="A96" s="4"/>
      <c r="B96" s="4"/>
      <c r="C96" s="4"/>
      <c r="D96" s="4"/>
      <c r="E96" s="4"/>
      <c r="F96" s="4"/>
      <c r="G96" s="4"/>
      <c r="H96" s="4"/>
      <c r="I96" s="4"/>
      <c r="J96" s="4"/>
      <c r="K96" s="4"/>
      <c r="L96" s="4"/>
      <c r="M96" s="4"/>
      <c r="N96" s="4"/>
      <c r="O96" s="4"/>
      <c r="P96" s="4"/>
      <c r="Q96" s="4"/>
      <c r="R96" s="4"/>
      <c r="S96" s="4"/>
      <c r="T96" s="4"/>
      <c r="U96" s="4"/>
      <c r="V96" s="4"/>
      <c r="W96" s="4"/>
    </row>
    <row r="97" spans="1:23" ht="15">
      <c r="A97" s="4"/>
      <c r="B97" s="4"/>
      <c r="C97" s="4"/>
      <c r="D97" s="4"/>
      <c r="E97" s="4"/>
      <c r="F97" s="4"/>
      <c r="G97" s="4"/>
      <c r="H97" s="4"/>
      <c r="I97" s="4"/>
      <c r="J97" s="4"/>
      <c r="K97" s="4"/>
      <c r="L97" s="4"/>
      <c r="M97" s="4"/>
      <c r="N97" s="4"/>
      <c r="O97" s="4"/>
      <c r="P97" s="4"/>
      <c r="Q97" s="4"/>
      <c r="R97" s="4"/>
      <c r="S97" s="4"/>
      <c r="T97" s="4"/>
      <c r="U97" s="4"/>
      <c r="V97" s="4"/>
      <c r="W97" s="4"/>
    </row>
    <row r="98" spans="1:23" ht="15">
      <c r="A98" s="4"/>
      <c r="B98" s="4"/>
      <c r="C98" s="4"/>
      <c r="D98" s="4"/>
      <c r="E98" s="4"/>
      <c r="F98" s="4"/>
      <c r="G98" s="4"/>
      <c r="H98" s="4"/>
      <c r="I98" s="4"/>
      <c r="J98" s="4"/>
      <c r="K98" s="4"/>
      <c r="L98" s="4"/>
      <c r="M98" s="4"/>
      <c r="N98" s="4"/>
      <c r="O98" s="4"/>
      <c r="P98" s="4"/>
      <c r="Q98" s="4"/>
      <c r="R98" s="4"/>
      <c r="S98" s="4"/>
      <c r="T98" s="4"/>
      <c r="U98" s="4"/>
      <c r="V98" s="4"/>
      <c r="W98" s="4"/>
    </row>
    <row r="99" spans="1:23" ht="15">
      <c r="A99" s="4"/>
      <c r="B99" s="4"/>
      <c r="C99" s="4"/>
      <c r="D99" s="4"/>
      <c r="E99" s="4"/>
      <c r="F99" s="4"/>
      <c r="G99" s="4"/>
      <c r="H99" s="4"/>
      <c r="I99" s="4"/>
      <c r="J99" s="4"/>
      <c r="K99" s="4"/>
      <c r="L99" s="4"/>
      <c r="M99" s="4"/>
      <c r="N99" s="4"/>
      <c r="O99" s="4"/>
      <c r="P99" s="4"/>
      <c r="Q99" s="4"/>
      <c r="R99" s="4"/>
      <c r="S99" s="4"/>
      <c r="T99" s="4"/>
      <c r="U99" s="4"/>
      <c r="V99" s="4"/>
      <c r="W99" s="4"/>
    </row>
    <row r="100" spans="1:23" ht="1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5">
      <c r="A242" s="4"/>
      <c r="B242" s="4"/>
      <c r="C242" s="4"/>
      <c r="D242" s="4"/>
      <c r="E242" s="4"/>
      <c r="F242" s="4"/>
      <c r="G242" s="4"/>
      <c r="H242" s="4"/>
      <c r="I242" s="4"/>
      <c r="J242" s="4"/>
      <c r="K242" s="4"/>
      <c r="L242" s="4"/>
      <c r="M242" s="4"/>
      <c r="N242" s="4"/>
      <c r="O242" s="4"/>
      <c r="P242" s="4"/>
      <c r="Q242" s="4"/>
      <c r="R242" s="4"/>
      <c r="S242" s="4"/>
      <c r="T242" s="4"/>
      <c r="U242" s="4"/>
      <c r="V242" s="4"/>
      <c r="W242" s="4"/>
    </row>
  </sheetData>
  <sheetProtection algorithmName="SHA-512" hashValue="j03y+dCXByyRlMcjCwXho7Xi4RByfjNYcr7FhyiT5zLuFI5PiH1WVheHbhZcMQ0EwLekDIpxQpTcsUB+YPjjiw==" saltValue="MmxoG9XD7iw7YiKILiZtWg==" spinCount="100000" sheet="1" objects="1" scenarios="1"/>
  <mergeCells count="1">
    <mergeCell ref="N12:P12"/>
  </mergeCells>
  <hyperlinks>
    <hyperlink ref="N12" location="Hovedmodel!D44" display="Tilbage til hovedmodel"/>
    <hyperlink ref="N12:P12" location="'ho-model'!D44" display="Tilbage til hovedmodel"/>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A146-454B-4423-956F-5324A7DBC018}">
  <dimension ref="A1:Z37"/>
  <sheetViews>
    <sheetView workbookViewId="0" topLeftCell="A1">
      <selection activeCell="G1" sqref="G1:G1048576"/>
    </sheetView>
  </sheetViews>
  <sheetFormatPr defaultColWidth="9.140625" defaultRowHeight="15"/>
  <cols>
    <col min="7" max="7" width="10.7109375" style="0" customWidth="1"/>
  </cols>
  <sheetData>
    <row r="1" spans="10:26" ht="15">
      <c r="J1" s="4"/>
      <c r="K1" s="4"/>
      <c r="L1" s="4"/>
      <c r="M1" s="4"/>
      <c r="N1" s="4"/>
      <c r="O1" s="4"/>
      <c r="P1" s="4"/>
      <c r="Q1" s="4"/>
      <c r="R1" s="4"/>
      <c r="S1" s="4"/>
      <c r="T1" s="4"/>
      <c r="U1" s="4"/>
      <c r="V1" s="4"/>
      <c r="W1" s="4"/>
      <c r="X1" s="4"/>
      <c r="Y1" s="4"/>
      <c r="Z1" s="4"/>
    </row>
    <row r="2" spans="10:26" ht="15">
      <c r="J2" s="4"/>
      <c r="K2" s="4"/>
      <c r="L2" s="4"/>
      <c r="M2" s="4"/>
      <c r="N2" s="4"/>
      <c r="O2" s="4"/>
      <c r="P2" s="4"/>
      <c r="Q2" s="4"/>
      <c r="R2" s="4"/>
      <c r="S2" s="4"/>
      <c r="T2" s="4"/>
      <c r="U2" s="4"/>
      <c r="V2" s="4"/>
      <c r="W2" s="4"/>
      <c r="X2" s="4"/>
      <c r="Y2" s="4"/>
      <c r="Z2" s="4"/>
    </row>
    <row r="3" spans="10:26" ht="15">
      <c r="J3" s="4"/>
      <c r="K3" s="4"/>
      <c r="L3" s="4"/>
      <c r="M3" s="4"/>
      <c r="N3" s="4"/>
      <c r="O3" s="4"/>
      <c r="P3" s="4"/>
      <c r="Q3" s="4"/>
      <c r="R3" s="4"/>
      <c r="S3" s="4"/>
      <c r="T3" s="4"/>
      <c r="U3" s="4"/>
      <c r="V3" s="4"/>
      <c r="W3" s="4"/>
      <c r="X3" s="4"/>
      <c r="Y3" s="4"/>
      <c r="Z3" s="4"/>
    </row>
    <row r="4" spans="10:26" ht="15">
      <c r="J4" s="4"/>
      <c r="K4" s="4"/>
      <c r="L4" s="4"/>
      <c r="M4" s="4"/>
      <c r="N4" s="4"/>
      <c r="O4" s="4"/>
      <c r="P4" s="4"/>
      <c r="Q4" s="4"/>
      <c r="R4" s="4"/>
      <c r="S4" s="4"/>
      <c r="T4" s="4"/>
      <c r="U4" s="4"/>
      <c r="V4" s="4"/>
      <c r="W4" s="4"/>
      <c r="X4" s="4"/>
      <c r="Y4" s="4"/>
      <c r="Z4" s="4"/>
    </row>
    <row r="5" spans="10:26" ht="15">
      <c r="J5" s="4"/>
      <c r="K5" s="4"/>
      <c r="L5" s="4"/>
      <c r="M5" s="4"/>
      <c r="N5" s="4"/>
      <c r="O5" s="4"/>
      <c r="P5" s="4"/>
      <c r="Q5" s="4"/>
      <c r="R5" s="4"/>
      <c r="S5" s="4"/>
      <c r="T5" s="4"/>
      <c r="U5" s="4"/>
      <c r="V5" s="4"/>
      <c r="W5" s="4"/>
      <c r="X5" s="4"/>
      <c r="Y5" s="4"/>
      <c r="Z5" s="4"/>
    </row>
    <row r="6" spans="10:26" ht="15">
      <c r="J6" s="4"/>
      <c r="K6" s="4"/>
      <c r="L6" s="4"/>
      <c r="M6" s="4"/>
      <c r="N6" s="4"/>
      <c r="O6" s="4"/>
      <c r="P6" s="4"/>
      <c r="Q6" s="4"/>
      <c r="R6" s="4"/>
      <c r="S6" s="4"/>
      <c r="T6" s="4"/>
      <c r="U6" s="4"/>
      <c r="V6" s="4"/>
      <c r="W6" s="4"/>
      <c r="X6" s="4"/>
      <c r="Y6" s="4"/>
      <c r="Z6" s="4"/>
    </row>
    <row r="7" spans="10:26" ht="15">
      <c r="J7" s="4"/>
      <c r="K7" s="4"/>
      <c r="L7" s="4"/>
      <c r="M7" s="4"/>
      <c r="N7" s="4"/>
      <c r="O7" s="4"/>
      <c r="P7" s="4"/>
      <c r="Q7" s="4"/>
      <c r="R7" s="4"/>
      <c r="S7" s="4"/>
      <c r="T7" s="4"/>
      <c r="U7" s="4"/>
      <c r="V7" s="4"/>
      <c r="W7" s="4"/>
      <c r="X7" s="4"/>
      <c r="Y7" s="4"/>
      <c r="Z7" s="4"/>
    </row>
    <row r="8" spans="10:26" ht="15">
      <c r="J8" s="255" t="s">
        <v>195</v>
      </c>
      <c r="K8" s="268"/>
      <c r="L8" s="268"/>
      <c r="M8" s="4"/>
      <c r="N8" s="4"/>
      <c r="O8" s="4"/>
      <c r="P8" s="4"/>
      <c r="Q8" s="4"/>
      <c r="R8" s="4"/>
      <c r="S8" s="4"/>
      <c r="T8" s="4"/>
      <c r="U8" s="4"/>
      <c r="V8" s="4"/>
      <c r="W8" s="4"/>
      <c r="X8" s="4"/>
      <c r="Y8" s="4"/>
      <c r="Z8" s="4"/>
    </row>
    <row r="9" spans="10:26" ht="15">
      <c r="J9" s="4"/>
      <c r="K9" s="4"/>
      <c r="L9" s="4"/>
      <c r="M9" s="4"/>
      <c r="N9" s="4"/>
      <c r="O9" s="4"/>
      <c r="P9" s="4"/>
      <c r="Q9" s="4"/>
      <c r="R9" s="4"/>
      <c r="S9" s="4"/>
      <c r="T9" s="4"/>
      <c r="U9" s="4"/>
      <c r="V9" s="4"/>
      <c r="W9" s="4"/>
      <c r="X9" s="4"/>
      <c r="Y9" s="4"/>
      <c r="Z9" s="4"/>
    </row>
    <row r="10" spans="1:26" ht="15" thickBot="1">
      <c r="A10" s="165">
        <f>'ho-model'!D28</f>
        <v>0</v>
      </c>
      <c r="B10" s="111" t="s">
        <v>179</v>
      </c>
      <c r="C10" s="165">
        <f>'ho-model'!D29</f>
        <v>0</v>
      </c>
      <c r="D10" s="111" t="s">
        <v>179</v>
      </c>
      <c r="E10" s="165">
        <f>'ho-model'!D19</f>
        <v>0</v>
      </c>
      <c r="F10" s="111" t="s">
        <v>180</v>
      </c>
      <c r="G10" s="170">
        <f>'ho-model'!D47</f>
        <v>0</v>
      </c>
      <c r="H10" s="174" t="s">
        <v>14</v>
      </c>
      <c r="I10" s="50"/>
      <c r="J10" s="119"/>
      <c r="K10" s="119"/>
      <c r="L10" s="119"/>
      <c r="M10" s="119"/>
      <c r="N10" s="4"/>
      <c r="O10" s="4"/>
      <c r="P10" s="4"/>
      <c r="Q10" s="4"/>
      <c r="R10" s="4"/>
      <c r="S10" s="4"/>
      <c r="T10" s="4"/>
      <c r="U10" s="4"/>
      <c r="V10" s="4"/>
      <c r="W10" s="4"/>
      <c r="X10" s="4"/>
      <c r="Y10" s="4"/>
      <c r="Z10" s="4"/>
    </row>
    <row r="11" spans="10:26" ht="15" thickTop="1">
      <c r="J11" s="4"/>
      <c r="K11" s="4"/>
      <c r="L11" s="4"/>
      <c r="M11" s="4"/>
      <c r="N11" s="4"/>
      <c r="O11" s="4"/>
      <c r="P11" s="4"/>
      <c r="Q11" s="4"/>
      <c r="R11" s="4"/>
      <c r="S11" s="4"/>
      <c r="T11" s="4"/>
      <c r="U11" s="4"/>
      <c r="V11" s="4"/>
      <c r="W11" s="4"/>
      <c r="X11" s="4"/>
      <c r="Y11" s="4"/>
      <c r="Z11" s="4"/>
    </row>
    <row r="12" spans="1:26" ht="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5">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sheetData>
  <sheetProtection algorithmName="SHA-512" hashValue="Y85QBuq0nMbgMzIIGXTqzELql5tP1xKJb71PoJqo+o7anRpbAWiZ9NpcFCP5ttw/Oo/jA6C0giHq5v1Qzz6+lg==" saltValue="SkZRQRa+PPmnATVfH7y/zg==" spinCount="100000" sheet="1" objects="1" scenarios="1"/>
  <mergeCells count="1">
    <mergeCell ref="J8:L8"/>
  </mergeCells>
  <hyperlinks>
    <hyperlink ref="J8" location="Hovedmodel!D47" display="Tilbage til hovedmodel"/>
    <hyperlink ref="J8:L8" location="'ho-model'!D47" display="Tilbage til hovedmodel"/>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5ACB-DB01-45F9-92BF-F50CAED5D702}">
  <dimension ref="A1:AC37"/>
  <sheetViews>
    <sheetView workbookViewId="0" topLeftCell="A1">
      <selection activeCell="M12" sqref="M12:O12"/>
    </sheetView>
  </sheetViews>
  <sheetFormatPr defaultColWidth="9.140625" defaultRowHeight="15"/>
  <cols>
    <col min="1" max="1" width="12.7109375" style="0" customWidth="1"/>
    <col min="2" max="2" width="2.7109375" style="0" customWidth="1"/>
    <col min="4" max="4" width="2.7109375" style="0" customWidth="1"/>
    <col min="6" max="6" width="2.7109375" style="0" customWidth="1"/>
    <col min="8" max="8" width="2.7109375" style="0" customWidth="1"/>
    <col min="10" max="10" width="2.7109375" style="0" customWidth="1"/>
    <col min="11" max="11" width="12.7109375" style="0" customWidth="1"/>
  </cols>
  <sheetData>
    <row r="1" spans="13:29" ht="15">
      <c r="M1" s="4"/>
      <c r="N1" s="4"/>
      <c r="O1" s="4"/>
      <c r="P1" s="4"/>
      <c r="Q1" s="4"/>
      <c r="R1" s="4"/>
      <c r="S1" s="4"/>
      <c r="T1" s="4"/>
      <c r="U1" s="4"/>
      <c r="V1" s="4"/>
      <c r="W1" s="4"/>
      <c r="X1" s="4"/>
      <c r="Y1" s="4"/>
      <c r="Z1" s="4"/>
      <c r="AA1" s="4"/>
      <c r="AB1" s="4"/>
      <c r="AC1" s="4"/>
    </row>
    <row r="2" spans="13:29" ht="15">
      <c r="M2" s="4"/>
      <c r="N2" s="4"/>
      <c r="O2" s="4"/>
      <c r="P2" s="4"/>
      <c r="Q2" s="4"/>
      <c r="R2" s="4"/>
      <c r="S2" s="4"/>
      <c r="T2" s="4"/>
      <c r="U2" s="4"/>
      <c r="V2" s="4"/>
      <c r="W2" s="4"/>
      <c r="X2" s="4"/>
      <c r="Y2" s="4"/>
      <c r="Z2" s="4"/>
      <c r="AA2" s="4"/>
      <c r="AB2" s="4"/>
      <c r="AC2" s="4"/>
    </row>
    <row r="3" spans="13:29" ht="15">
      <c r="M3" s="4"/>
      <c r="N3" s="4"/>
      <c r="O3" s="4"/>
      <c r="P3" s="4"/>
      <c r="Q3" s="4"/>
      <c r="R3" s="4"/>
      <c r="S3" s="4"/>
      <c r="T3" s="4"/>
      <c r="U3" s="4"/>
      <c r="V3" s="4"/>
      <c r="W3" s="4"/>
      <c r="X3" s="4"/>
      <c r="Y3" s="4"/>
      <c r="Z3" s="4"/>
      <c r="AA3" s="4"/>
      <c r="AB3" s="4"/>
      <c r="AC3" s="4"/>
    </row>
    <row r="4" spans="13:29" ht="15">
      <c r="M4" s="4"/>
      <c r="N4" s="4"/>
      <c r="O4" s="4"/>
      <c r="P4" s="4"/>
      <c r="Q4" s="4"/>
      <c r="R4" s="4"/>
      <c r="S4" s="4"/>
      <c r="T4" s="4"/>
      <c r="U4" s="4"/>
      <c r="V4" s="4"/>
      <c r="W4" s="4"/>
      <c r="X4" s="4"/>
      <c r="Y4" s="4"/>
      <c r="Z4" s="4"/>
      <c r="AA4" s="4"/>
      <c r="AB4" s="4"/>
      <c r="AC4" s="4"/>
    </row>
    <row r="5" spans="13:29" ht="15">
      <c r="M5" s="4"/>
      <c r="N5" s="4"/>
      <c r="O5" s="4"/>
      <c r="P5" s="4"/>
      <c r="Q5" s="4"/>
      <c r="R5" s="4"/>
      <c r="S5" s="4"/>
      <c r="T5" s="4"/>
      <c r="U5" s="4"/>
      <c r="V5" s="4"/>
      <c r="W5" s="4"/>
      <c r="X5" s="4"/>
      <c r="Y5" s="4"/>
      <c r="Z5" s="4"/>
      <c r="AA5" s="4"/>
      <c r="AB5" s="4"/>
      <c r="AC5" s="4"/>
    </row>
    <row r="6" spans="13:29" ht="15">
      <c r="M6" s="4"/>
      <c r="N6" s="4"/>
      <c r="O6" s="4"/>
      <c r="P6" s="4"/>
      <c r="Q6" s="4"/>
      <c r="R6" s="4"/>
      <c r="S6" s="4"/>
      <c r="T6" s="4"/>
      <c r="U6" s="4"/>
      <c r="V6" s="4"/>
      <c r="W6" s="4"/>
      <c r="X6" s="4"/>
      <c r="Y6" s="4"/>
      <c r="Z6" s="4"/>
      <c r="AA6" s="4"/>
      <c r="AB6" s="4"/>
      <c r="AC6" s="4"/>
    </row>
    <row r="7" spans="13:29" ht="15">
      <c r="M7" s="4"/>
      <c r="N7" s="4"/>
      <c r="O7" s="4"/>
      <c r="P7" s="4"/>
      <c r="Q7" s="4"/>
      <c r="R7" s="4"/>
      <c r="S7" s="4"/>
      <c r="T7" s="4"/>
      <c r="U7" s="4"/>
      <c r="V7" s="4"/>
      <c r="W7" s="4"/>
      <c r="X7" s="4"/>
      <c r="Y7" s="4"/>
      <c r="Z7" s="4"/>
      <c r="AA7" s="4"/>
      <c r="AB7" s="4"/>
      <c r="AC7" s="4"/>
    </row>
    <row r="8" spans="13:29" ht="15">
      <c r="M8" s="4"/>
      <c r="N8" s="4"/>
      <c r="O8" s="4"/>
      <c r="P8" s="4"/>
      <c r="Q8" s="4"/>
      <c r="R8" s="4"/>
      <c r="S8" s="4"/>
      <c r="T8" s="4"/>
      <c r="U8" s="4"/>
      <c r="V8" s="4"/>
      <c r="W8" s="4"/>
      <c r="X8" s="4"/>
      <c r="Y8" s="4"/>
      <c r="Z8" s="4"/>
      <c r="AA8" s="4"/>
      <c r="AB8" s="4"/>
      <c r="AC8" s="4"/>
    </row>
    <row r="9" spans="13:29" ht="15">
      <c r="M9" s="4"/>
      <c r="N9" s="4"/>
      <c r="O9" s="4"/>
      <c r="P9" s="4"/>
      <c r="Q9" s="4"/>
      <c r="R9" s="4"/>
      <c r="S9" s="4"/>
      <c r="T9" s="4"/>
      <c r="U9" s="4"/>
      <c r="V9" s="4"/>
      <c r="W9" s="4"/>
      <c r="X9" s="4"/>
      <c r="Y9" s="4"/>
      <c r="Z9" s="4"/>
      <c r="AA9" s="4"/>
      <c r="AB9" s="4"/>
      <c r="AC9" s="4"/>
    </row>
    <row r="10" spans="13:29" ht="15">
      <c r="M10" s="4"/>
      <c r="N10" s="4"/>
      <c r="O10" s="4"/>
      <c r="P10" s="4"/>
      <c r="Q10" s="4"/>
      <c r="R10" s="4"/>
      <c r="S10" s="4"/>
      <c r="T10" s="4"/>
      <c r="U10" s="4"/>
      <c r="V10" s="4"/>
      <c r="W10" s="4"/>
      <c r="X10" s="4"/>
      <c r="Y10" s="4"/>
      <c r="Z10" s="4"/>
      <c r="AA10" s="4"/>
      <c r="AB10" s="4"/>
      <c r="AC10" s="4"/>
    </row>
    <row r="11" spans="13:29" ht="15">
      <c r="M11" s="4"/>
      <c r="N11" s="4"/>
      <c r="O11" s="4"/>
      <c r="P11" s="4"/>
      <c r="Q11" s="4"/>
      <c r="R11" s="4"/>
      <c r="S11" s="4"/>
      <c r="T11" s="4"/>
      <c r="U11" s="4"/>
      <c r="V11" s="4"/>
      <c r="W11" s="4"/>
      <c r="X11" s="4"/>
      <c r="Y11" s="4"/>
      <c r="Z11" s="4"/>
      <c r="AA11" s="4"/>
      <c r="AB11" s="4"/>
      <c r="AC11" s="4"/>
    </row>
    <row r="12" spans="13:29" ht="15">
      <c r="M12" s="255" t="s">
        <v>195</v>
      </c>
      <c r="N12" s="267"/>
      <c r="O12" s="267"/>
      <c r="P12" s="4"/>
      <c r="Q12" s="4"/>
      <c r="R12" s="4"/>
      <c r="S12" s="4"/>
      <c r="T12" s="4"/>
      <c r="U12" s="4"/>
      <c r="V12" s="4"/>
      <c r="W12" s="4"/>
      <c r="X12" s="4"/>
      <c r="Y12" s="4"/>
      <c r="Z12" s="4"/>
      <c r="AA12" s="4"/>
      <c r="AB12" s="4"/>
      <c r="AC12" s="4"/>
    </row>
    <row r="13" spans="13:29" ht="15">
      <c r="M13" s="4"/>
      <c r="N13" s="4"/>
      <c r="O13" s="4"/>
      <c r="P13" s="4"/>
      <c r="Q13" s="4"/>
      <c r="R13" s="4"/>
      <c r="S13" s="4"/>
      <c r="T13" s="4"/>
      <c r="U13" s="4"/>
      <c r="V13" s="4"/>
      <c r="W13" s="4"/>
      <c r="X13" s="4"/>
      <c r="Y13" s="4"/>
      <c r="Z13" s="4"/>
      <c r="AA13" s="4"/>
      <c r="AB13" s="4"/>
      <c r="AC13" s="4"/>
    </row>
    <row r="14" spans="1:29" ht="15" thickBot="1">
      <c r="A14" s="234">
        <f>'ho-model'!D6</f>
        <v>0</v>
      </c>
      <c r="B14" s="111" t="s">
        <v>186</v>
      </c>
      <c r="C14" s="165">
        <f>'ho-model'!D11</f>
        <v>0</v>
      </c>
      <c r="D14" s="111" t="s">
        <v>179</v>
      </c>
      <c r="E14" s="169">
        <f>'ho-model'!D9</f>
        <v>0</v>
      </c>
      <c r="F14" s="111" t="s">
        <v>186</v>
      </c>
      <c r="G14" s="111">
        <v>100</v>
      </c>
      <c r="H14" s="111" t="s">
        <v>179</v>
      </c>
      <c r="I14" s="165">
        <f>'ho-model'!D45</f>
        <v>0</v>
      </c>
      <c r="J14" s="111" t="s">
        <v>180</v>
      </c>
      <c r="K14" s="170" t="str">
        <f>'ho-model'!D53</f>
        <v>0</v>
      </c>
      <c r="L14" s="173" t="s">
        <v>14</v>
      </c>
      <c r="M14" s="119"/>
      <c r="N14" s="4"/>
      <c r="O14" s="4"/>
      <c r="P14" s="4"/>
      <c r="Q14" s="4"/>
      <c r="R14" s="4"/>
      <c r="S14" s="4"/>
      <c r="T14" s="4"/>
      <c r="U14" s="4"/>
      <c r="V14" s="4"/>
      <c r="W14" s="4"/>
      <c r="X14" s="4"/>
      <c r="Y14" s="4"/>
      <c r="Z14" s="4"/>
      <c r="AA14" s="4"/>
      <c r="AB14" s="4"/>
      <c r="AC14" s="4"/>
    </row>
    <row r="15" spans="13:29" ht="15" thickTop="1">
      <c r="M15" s="4"/>
      <c r="N15" s="4"/>
      <c r="O15" s="4"/>
      <c r="P15" s="4"/>
      <c r="Q15" s="4"/>
      <c r="R15" s="4"/>
      <c r="S15" s="4"/>
      <c r="T15" s="4"/>
      <c r="U15" s="4"/>
      <c r="V15" s="4"/>
      <c r="W15" s="4"/>
      <c r="X15" s="4"/>
      <c r="Y15" s="4"/>
      <c r="Z15" s="4"/>
      <c r="AA15" s="4"/>
      <c r="AB15" s="4"/>
      <c r="AC15" s="4"/>
    </row>
    <row r="16" spans="1:29" ht="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ht="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ht="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ht="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row>
    <row r="20" spans="1:29" ht="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spans="1:29" ht="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ht="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29" ht="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spans="1:29" ht="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spans="1:29" ht="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spans="1:29"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9"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29"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29"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sheetData>
  <sheetProtection algorithmName="SHA-512" hashValue="4AQ/U3+dq4eCDT/pLcr+lnQrnpfQ5A5Afamq3gFthRbaDnz5axRFgpxzqz0Ju8REdEjpwx6anyr853h1VPZllA==" saltValue="2BR1avwKn5lRM7F64SSO4Q==" spinCount="100000" sheet="1" objects="1" scenarios="1"/>
  <mergeCells count="1">
    <mergeCell ref="M12:O12"/>
  </mergeCells>
  <hyperlinks>
    <hyperlink ref="M12" location="Hovedmodel!D53" display="Tilbage til hovedmodel"/>
    <hyperlink ref="M12:O12" location="'ho-model'!D53" display="Tilbage til hovedmodel"/>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EDFD2-55C0-41EE-8B5F-0466A558E825}">
  <dimension ref="A1:AB76"/>
  <sheetViews>
    <sheetView workbookViewId="0" topLeftCell="A1">
      <selection activeCell="N19" sqref="N19"/>
    </sheetView>
  </sheetViews>
  <sheetFormatPr defaultColWidth="9.140625" defaultRowHeight="15"/>
  <cols>
    <col min="2" max="2" width="2.7109375" style="0" customWidth="1"/>
    <col min="4" max="4" width="2.7109375" style="0" customWidth="1"/>
    <col min="7" max="7" width="10.7109375" style="0" customWidth="1"/>
    <col min="8" max="8" width="2.7109375" style="0" customWidth="1"/>
    <col min="10" max="10" width="2.7109375" style="0" customWidth="1"/>
    <col min="11" max="11" width="10.7109375" style="0" customWidth="1"/>
    <col min="12" max="12" width="5.7109375" style="0" customWidth="1"/>
    <col min="14" max="14" width="20.7109375" style="0" customWidth="1"/>
  </cols>
  <sheetData>
    <row r="1" spans="14:28" ht="15">
      <c r="N1" s="4"/>
      <c r="O1" s="4"/>
      <c r="P1" s="4"/>
      <c r="Q1" s="4"/>
      <c r="R1" s="4"/>
      <c r="S1" s="4"/>
      <c r="T1" s="4"/>
      <c r="U1" s="4"/>
      <c r="V1" s="4"/>
      <c r="W1" s="4"/>
      <c r="X1" s="4"/>
      <c r="Y1" s="4"/>
      <c r="Z1" s="4"/>
      <c r="AA1" s="4"/>
      <c r="AB1" s="4"/>
    </row>
    <row r="2" spans="14:28" ht="15">
      <c r="N2" s="4"/>
      <c r="O2" s="4"/>
      <c r="P2" s="4"/>
      <c r="Q2" s="4"/>
      <c r="R2" s="4"/>
      <c r="S2" s="4"/>
      <c r="T2" s="4"/>
      <c r="U2" s="4"/>
      <c r="V2" s="4"/>
      <c r="W2" s="4"/>
      <c r="X2" s="4"/>
      <c r="Y2" s="4"/>
      <c r="Z2" s="4"/>
      <c r="AA2" s="4"/>
      <c r="AB2" s="4"/>
    </row>
    <row r="3" spans="14:28" ht="15">
      <c r="N3" s="4"/>
      <c r="O3" s="4"/>
      <c r="P3" s="4"/>
      <c r="Q3" s="4"/>
      <c r="R3" s="4"/>
      <c r="S3" s="4"/>
      <c r="T3" s="4"/>
      <c r="U3" s="4"/>
      <c r="V3" s="4"/>
      <c r="W3" s="4"/>
      <c r="X3" s="4"/>
      <c r="Y3" s="4"/>
      <c r="Z3" s="4"/>
      <c r="AA3" s="4"/>
      <c r="AB3" s="4"/>
    </row>
    <row r="4" spans="14:28" ht="15">
      <c r="N4" s="4"/>
      <c r="O4" s="4"/>
      <c r="P4" s="4"/>
      <c r="Q4" s="4"/>
      <c r="R4" s="4"/>
      <c r="S4" s="4"/>
      <c r="T4" s="4"/>
      <c r="U4" s="4"/>
      <c r="V4" s="4"/>
      <c r="W4" s="4"/>
      <c r="X4" s="4"/>
      <c r="Y4" s="4"/>
      <c r="Z4" s="4"/>
      <c r="AA4" s="4"/>
      <c r="AB4" s="4"/>
    </row>
    <row r="5" spans="14:28" ht="15">
      <c r="N5" s="4"/>
      <c r="O5" s="4"/>
      <c r="P5" s="4"/>
      <c r="Q5" s="4"/>
      <c r="R5" s="4"/>
      <c r="S5" s="4"/>
      <c r="T5" s="4"/>
      <c r="U5" s="4"/>
      <c r="V5" s="4"/>
      <c r="W5" s="4"/>
      <c r="X5" s="4"/>
      <c r="Y5" s="4"/>
      <c r="Z5" s="4"/>
      <c r="AA5" s="4"/>
      <c r="AB5" s="4"/>
    </row>
    <row r="6" spans="14:28" ht="15">
      <c r="N6" s="4"/>
      <c r="O6" s="4"/>
      <c r="P6" s="4"/>
      <c r="Q6" s="4"/>
      <c r="R6" s="4"/>
      <c r="S6" s="4"/>
      <c r="T6" s="4"/>
      <c r="U6" s="4"/>
      <c r="V6" s="4"/>
      <c r="W6" s="4"/>
      <c r="X6" s="4"/>
      <c r="Y6" s="4"/>
      <c r="Z6" s="4"/>
      <c r="AA6" s="4"/>
      <c r="AB6" s="4"/>
    </row>
    <row r="7" spans="14:28" ht="15">
      <c r="N7" s="4"/>
      <c r="O7" s="4"/>
      <c r="P7" s="4"/>
      <c r="Q7" s="4"/>
      <c r="R7" s="4"/>
      <c r="S7" s="4"/>
      <c r="T7" s="4"/>
      <c r="U7" s="4"/>
      <c r="V7" s="4"/>
      <c r="W7" s="4"/>
      <c r="X7" s="4"/>
      <c r="Y7" s="4"/>
      <c r="Z7" s="4"/>
      <c r="AA7" s="4"/>
      <c r="AB7" s="4"/>
    </row>
    <row r="8" spans="14:28" ht="15">
      <c r="N8" s="4"/>
      <c r="O8" s="4"/>
      <c r="P8" s="4"/>
      <c r="Q8" s="4"/>
      <c r="R8" s="4"/>
      <c r="S8" s="4"/>
      <c r="T8" s="4"/>
      <c r="U8" s="4"/>
      <c r="V8" s="4"/>
      <c r="W8" s="4"/>
      <c r="X8" s="4"/>
      <c r="Y8" s="4"/>
      <c r="Z8" s="4"/>
      <c r="AA8" s="4"/>
      <c r="AB8" s="4"/>
    </row>
    <row r="9" spans="14:28" ht="15">
      <c r="N9" s="4"/>
      <c r="O9" s="4"/>
      <c r="P9" s="4"/>
      <c r="Q9" s="4"/>
      <c r="R9" s="4"/>
      <c r="S9" s="4"/>
      <c r="T9" s="4"/>
      <c r="U9" s="4"/>
      <c r="V9" s="4"/>
      <c r="W9" s="4"/>
      <c r="X9" s="4"/>
      <c r="Y9" s="4"/>
      <c r="Z9" s="4"/>
      <c r="AA9" s="4"/>
      <c r="AB9" s="4"/>
    </row>
    <row r="10" spans="14:28" ht="15">
      <c r="N10" s="4"/>
      <c r="O10" s="4"/>
      <c r="P10" s="4"/>
      <c r="Q10" s="4"/>
      <c r="R10" s="4"/>
      <c r="S10" s="4"/>
      <c r="T10" s="4"/>
      <c r="U10" s="4"/>
      <c r="V10" s="4"/>
      <c r="W10" s="4"/>
      <c r="X10" s="4"/>
      <c r="Y10" s="4"/>
      <c r="Z10" s="4"/>
      <c r="AA10" s="4"/>
      <c r="AB10" s="4"/>
    </row>
    <row r="11" spans="14:28" ht="15">
      <c r="N11" s="4"/>
      <c r="O11" s="4"/>
      <c r="P11" s="4"/>
      <c r="Q11" s="4"/>
      <c r="R11" s="4"/>
      <c r="S11" s="4"/>
      <c r="T11" s="4"/>
      <c r="U11" s="4"/>
      <c r="V11" s="4"/>
      <c r="W11" s="4"/>
      <c r="X11" s="4"/>
      <c r="Y11" s="4"/>
      <c r="Z11" s="4"/>
      <c r="AA11" s="4"/>
      <c r="AB11" s="4"/>
    </row>
    <row r="12" spans="14:28" ht="15">
      <c r="N12" s="4"/>
      <c r="O12" s="4"/>
      <c r="P12" s="4"/>
      <c r="Q12" s="4"/>
      <c r="R12" s="4"/>
      <c r="S12" s="4"/>
      <c r="T12" s="4"/>
      <c r="U12" s="4"/>
      <c r="V12" s="4"/>
      <c r="W12" s="4"/>
      <c r="X12" s="4"/>
      <c r="Y12" s="4"/>
      <c r="Z12" s="4"/>
      <c r="AA12" s="4"/>
      <c r="AB12" s="4"/>
    </row>
    <row r="13" spans="14:28" ht="15">
      <c r="N13" s="4"/>
      <c r="O13" s="4"/>
      <c r="P13" s="4"/>
      <c r="Q13" s="4"/>
      <c r="R13" s="4"/>
      <c r="S13" s="4"/>
      <c r="T13" s="4"/>
      <c r="U13" s="4"/>
      <c r="V13" s="4"/>
      <c r="W13" s="4"/>
      <c r="X13" s="4"/>
      <c r="Y13" s="4"/>
      <c r="Z13" s="4"/>
      <c r="AA13" s="4"/>
      <c r="AB13" s="4"/>
    </row>
    <row r="14" spans="14:28" ht="15">
      <c r="N14" s="4"/>
      <c r="O14" s="4"/>
      <c r="P14" s="4"/>
      <c r="Q14" s="4"/>
      <c r="R14" s="4"/>
      <c r="S14" s="4"/>
      <c r="T14" s="4"/>
      <c r="U14" s="4"/>
      <c r="V14" s="4"/>
      <c r="W14" s="4"/>
      <c r="X14" s="4"/>
      <c r="Y14" s="4"/>
      <c r="Z14" s="4"/>
      <c r="AA14" s="4"/>
      <c r="AB14" s="4"/>
    </row>
    <row r="15" spans="14:28" ht="15">
      <c r="N15" s="4"/>
      <c r="O15" s="4"/>
      <c r="P15" s="4"/>
      <c r="Q15" s="4"/>
      <c r="R15" s="4"/>
      <c r="S15" s="4"/>
      <c r="T15" s="4"/>
      <c r="U15" s="4"/>
      <c r="V15" s="4"/>
      <c r="W15" s="4"/>
      <c r="X15" s="4"/>
      <c r="Y15" s="4"/>
      <c r="Z15" s="4"/>
      <c r="AA15" s="4"/>
      <c r="AB15" s="4"/>
    </row>
    <row r="16" spans="9:28" ht="15">
      <c r="I16" s="228"/>
      <c r="N16" s="4"/>
      <c r="O16" s="4"/>
      <c r="P16" s="4"/>
      <c r="Q16" s="4"/>
      <c r="R16" s="4"/>
      <c r="S16" s="4"/>
      <c r="T16" s="4"/>
      <c r="U16" s="4"/>
      <c r="V16" s="4"/>
      <c r="W16" s="4"/>
      <c r="X16" s="4"/>
      <c r="Y16" s="4"/>
      <c r="Z16" s="4"/>
      <c r="AA16" s="4"/>
      <c r="AB16" s="4"/>
    </row>
    <row r="17" spans="9:28" ht="15">
      <c r="I17" s="228"/>
      <c r="N17" s="4"/>
      <c r="O17" s="4"/>
      <c r="P17" s="4"/>
      <c r="Q17" s="4"/>
      <c r="R17" s="4"/>
      <c r="S17" s="4"/>
      <c r="T17" s="4"/>
      <c r="U17" s="4"/>
      <c r="V17" s="4"/>
      <c r="W17" s="4"/>
      <c r="X17" s="4"/>
      <c r="Y17" s="4"/>
      <c r="Z17" s="4"/>
      <c r="AA17" s="4"/>
      <c r="AB17" s="4"/>
    </row>
    <row r="18" spans="9:28" ht="15">
      <c r="I18" s="228"/>
      <c r="N18" s="4"/>
      <c r="O18" s="4"/>
      <c r="P18" s="4"/>
      <c r="Q18" s="4"/>
      <c r="R18" s="4"/>
      <c r="S18" s="4"/>
      <c r="T18" s="4"/>
      <c r="U18" s="4"/>
      <c r="V18" s="4"/>
      <c r="W18" s="4"/>
      <c r="X18" s="4"/>
      <c r="Y18" s="4"/>
      <c r="Z18" s="4"/>
      <c r="AA18" s="4"/>
      <c r="AB18" s="4"/>
    </row>
    <row r="19" spans="9:28" ht="15">
      <c r="I19" s="228"/>
      <c r="N19" s="106" t="s">
        <v>195</v>
      </c>
      <c r="O19" s="4"/>
      <c r="P19" s="4"/>
      <c r="Q19" s="4"/>
      <c r="R19" s="4"/>
      <c r="S19" s="4"/>
      <c r="T19" s="4"/>
      <c r="U19" s="4"/>
      <c r="V19" s="4"/>
      <c r="W19" s="4"/>
      <c r="X19" s="4"/>
      <c r="Y19" s="4"/>
      <c r="Z19" s="4"/>
      <c r="AA19" s="4"/>
      <c r="AB19" s="4"/>
    </row>
    <row r="20" spans="1:28" ht="15">
      <c r="A20" s="165">
        <f>'ho-model'!D19</f>
        <v>0</v>
      </c>
      <c r="B20" s="111" t="s">
        <v>179</v>
      </c>
      <c r="C20" s="111">
        <f>'ho-model'!D20</f>
        <v>7.4</v>
      </c>
      <c r="D20" s="111" t="s">
        <v>179</v>
      </c>
      <c r="E20" s="165">
        <f>'ho-model'!D21</f>
        <v>0</v>
      </c>
      <c r="F20" s="111" t="s">
        <v>180</v>
      </c>
      <c r="G20" s="111">
        <f>(A20*C20*E20)</f>
        <v>0</v>
      </c>
      <c r="H20" s="52" t="s">
        <v>187</v>
      </c>
      <c r="I20" s="50"/>
      <c r="J20" s="50"/>
      <c r="K20" s="50"/>
      <c r="L20" s="50"/>
      <c r="N20" s="4"/>
      <c r="O20" s="4"/>
      <c r="P20" s="4"/>
      <c r="Q20" s="4"/>
      <c r="R20" s="4"/>
      <c r="S20" s="4"/>
      <c r="T20" s="4"/>
      <c r="U20" s="4"/>
      <c r="V20" s="4"/>
      <c r="W20" s="4"/>
      <c r="X20" s="4"/>
      <c r="Y20" s="4"/>
      <c r="Z20" s="4"/>
      <c r="AA20" s="4"/>
      <c r="AB20" s="4"/>
    </row>
    <row r="21" spans="1:28" ht="15">
      <c r="A21" s="165">
        <f>'ho-model'!D22</f>
        <v>0</v>
      </c>
      <c r="B21" s="111" t="s">
        <v>179</v>
      </c>
      <c r="C21" s="165">
        <f>'ho-model'!D23</f>
        <v>0</v>
      </c>
      <c r="D21" s="111" t="s">
        <v>186</v>
      </c>
      <c r="E21" s="111">
        <v>21</v>
      </c>
      <c r="F21" s="175" t="s">
        <v>180</v>
      </c>
      <c r="G21" s="176">
        <f>(A21*C21/E21)</f>
        <v>0</v>
      </c>
      <c r="H21" s="52" t="s">
        <v>188</v>
      </c>
      <c r="I21" s="50"/>
      <c r="J21" s="50"/>
      <c r="K21" s="50"/>
      <c r="L21" s="50"/>
      <c r="N21" s="4"/>
      <c r="O21" s="4"/>
      <c r="P21" s="4"/>
      <c r="Q21" s="4"/>
      <c r="R21" s="4"/>
      <c r="S21" s="4"/>
      <c r="T21" s="4"/>
      <c r="U21" s="4"/>
      <c r="V21" s="4"/>
      <c r="W21" s="4"/>
      <c r="X21" s="4"/>
      <c r="Y21" s="4"/>
      <c r="Z21" s="4"/>
      <c r="AA21" s="4"/>
      <c r="AB21" s="4"/>
    </row>
    <row r="22" spans="6:28" ht="15">
      <c r="F22" s="107" t="s">
        <v>189</v>
      </c>
      <c r="G22" s="165">
        <f>SUM(G20:G21)</f>
        <v>0</v>
      </c>
      <c r="H22" s="111" t="s">
        <v>179</v>
      </c>
      <c r="I22" s="165">
        <f>'ho-model'!D45</f>
        <v>0</v>
      </c>
      <c r="J22" s="111" t="s">
        <v>180</v>
      </c>
      <c r="K22" s="177">
        <f>(((A20*C20*E20)+(A21*C21/E21))*I22)</f>
        <v>0</v>
      </c>
      <c r="L22" s="178" t="s">
        <v>14</v>
      </c>
      <c r="N22" s="4"/>
      <c r="O22" s="4"/>
      <c r="P22" s="4"/>
      <c r="Q22" s="4"/>
      <c r="R22" s="4"/>
      <c r="S22" s="4"/>
      <c r="T22" s="4"/>
      <c r="U22" s="4"/>
      <c r="V22" s="4"/>
      <c r="W22" s="4"/>
      <c r="X22" s="4"/>
      <c r="Y22" s="4"/>
      <c r="Z22" s="4"/>
      <c r="AA22" s="4"/>
      <c r="AB22" s="4"/>
    </row>
    <row r="23" spans="7:28" ht="15">
      <c r="G23" s="223"/>
      <c r="H23" s="50"/>
      <c r="I23" s="223"/>
      <c r="J23" s="50"/>
      <c r="K23" s="89"/>
      <c r="L23" s="66"/>
      <c r="N23" s="4"/>
      <c r="O23" s="4"/>
      <c r="P23" s="4"/>
      <c r="Q23" s="4"/>
      <c r="R23" s="4"/>
      <c r="S23" s="4"/>
      <c r="T23" s="4"/>
      <c r="U23" s="4"/>
      <c r="V23" s="4"/>
      <c r="W23" s="4"/>
      <c r="X23" s="4"/>
      <c r="Y23" s="4"/>
      <c r="Z23" s="4"/>
      <c r="AA23" s="4"/>
      <c r="AB23" s="4"/>
    </row>
    <row r="24" spans="1:28" ht="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4:28" ht="15">
      <c r="N25" s="4"/>
      <c r="O25" s="4"/>
      <c r="P25" s="4"/>
      <c r="Q25" s="4"/>
      <c r="R25" s="4"/>
      <c r="S25" s="4"/>
      <c r="T25" s="4"/>
      <c r="U25" s="4"/>
      <c r="V25" s="4"/>
      <c r="W25" s="4"/>
      <c r="X25" s="4"/>
      <c r="Y25" s="4"/>
      <c r="Z25" s="4"/>
      <c r="AA25" s="4"/>
      <c r="AB25" s="4"/>
    </row>
    <row r="26" spans="14:28" ht="15">
      <c r="N26" s="4"/>
      <c r="O26" s="4"/>
      <c r="P26" s="4"/>
      <c r="Q26" s="4"/>
      <c r="R26" s="4"/>
      <c r="S26" s="4"/>
      <c r="T26" s="4"/>
      <c r="U26" s="4"/>
      <c r="V26" s="4"/>
      <c r="W26" s="4"/>
      <c r="X26" s="4"/>
      <c r="Y26" s="4"/>
      <c r="Z26" s="4"/>
      <c r="AA26" s="4"/>
      <c r="AB26" s="4"/>
    </row>
    <row r="27" spans="14:28" ht="15">
      <c r="N27" s="4"/>
      <c r="O27" s="4"/>
      <c r="P27" s="4"/>
      <c r="Q27" s="4"/>
      <c r="R27" s="4"/>
      <c r="S27" s="4"/>
      <c r="T27" s="4"/>
      <c r="U27" s="4"/>
      <c r="V27" s="4"/>
      <c r="W27" s="4"/>
      <c r="X27" s="4"/>
      <c r="Y27" s="4"/>
      <c r="Z27" s="4"/>
      <c r="AA27" s="4"/>
      <c r="AB27" s="4"/>
    </row>
    <row r="28" spans="14:28" ht="15">
      <c r="N28" s="4"/>
      <c r="O28" s="4"/>
      <c r="P28" s="4"/>
      <c r="Q28" s="4"/>
      <c r="R28" s="4"/>
      <c r="S28" s="4"/>
      <c r="T28" s="4"/>
      <c r="U28" s="4"/>
      <c r="V28" s="4"/>
      <c r="W28" s="4"/>
      <c r="X28" s="4"/>
      <c r="Y28" s="4"/>
      <c r="Z28" s="4"/>
      <c r="AA28" s="4"/>
      <c r="AB28" s="4"/>
    </row>
    <row r="29" spans="1:28" ht="15">
      <c r="A29" t="s">
        <v>190</v>
      </c>
      <c r="I29" s="179">
        <v>8</v>
      </c>
      <c r="J29" s="180" t="s">
        <v>19</v>
      </c>
      <c r="N29" s="4"/>
      <c r="O29" s="4"/>
      <c r="P29" s="4"/>
      <c r="Q29" s="4"/>
      <c r="R29" s="4"/>
      <c r="S29" s="4"/>
      <c r="T29" s="4"/>
      <c r="U29" s="4"/>
      <c r="V29" s="4"/>
      <c r="W29" s="4"/>
      <c r="X29" s="4"/>
      <c r="Y29" s="4"/>
      <c r="Z29" s="4"/>
      <c r="AA29" s="4"/>
      <c r="AB29" s="4"/>
    </row>
    <row r="30" spans="9:28" ht="15">
      <c r="I30" s="181"/>
      <c r="N30" s="4"/>
      <c r="O30" s="4"/>
      <c r="P30" s="4"/>
      <c r="Q30" s="4"/>
      <c r="R30" s="4"/>
      <c r="S30" s="4"/>
      <c r="T30" s="4"/>
      <c r="U30" s="4"/>
      <c r="V30" s="4"/>
      <c r="W30" s="4"/>
      <c r="X30" s="4"/>
      <c r="Y30" s="4"/>
      <c r="Z30" s="4"/>
      <c r="AA30" s="4"/>
      <c r="AB30" s="4"/>
    </row>
    <row r="31" spans="1:28" ht="15">
      <c r="A31" t="s">
        <v>191</v>
      </c>
      <c r="G31" s="182">
        <f>(K22*I29/100)</f>
        <v>0</v>
      </c>
      <c r="H31" s="229"/>
      <c r="I31" s="180" t="s">
        <v>14</v>
      </c>
      <c r="N31" s="4"/>
      <c r="O31" s="4"/>
      <c r="P31" s="4"/>
      <c r="Q31" s="4"/>
      <c r="R31" s="4"/>
      <c r="S31" s="4"/>
      <c r="T31" s="4"/>
      <c r="U31" s="4"/>
      <c r="V31" s="4"/>
      <c r="W31" s="4"/>
      <c r="X31" s="4"/>
      <c r="Y31" s="4"/>
      <c r="Z31" s="4"/>
      <c r="AA31" s="4"/>
      <c r="AB31" s="4"/>
    </row>
    <row r="32" spans="14:28" ht="15">
      <c r="N32" s="4"/>
      <c r="O32" s="4"/>
      <c r="P32" s="4"/>
      <c r="Q32" s="4"/>
      <c r="R32" s="4"/>
      <c r="S32" s="4"/>
      <c r="T32" s="4"/>
      <c r="U32" s="4"/>
      <c r="V32" s="4"/>
      <c r="W32" s="4"/>
      <c r="X32" s="4"/>
      <c r="Y32" s="4"/>
      <c r="Z32" s="4"/>
      <c r="AA32" s="4"/>
      <c r="AB32" s="4"/>
    </row>
    <row r="33" spans="1:28" ht="15" thickBot="1">
      <c r="A33" s="62" t="s">
        <v>233</v>
      </c>
      <c r="G33" s="230">
        <v>0</v>
      </c>
      <c r="H33" s="52" t="s">
        <v>14</v>
      </c>
      <c r="I33" s="52"/>
      <c r="N33" s="4"/>
      <c r="O33" s="4"/>
      <c r="P33" s="4"/>
      <c r="Q33" s="4"/>
      <c r="R33" s="4"/>
      <c r="S33" s="4"/>
      <c r="T33" s="4"/>
      <c r="U33" s="4"/>
      <c r="V33" s="4"/>
      <c r="W33" s="4"/>
      <c r="X33" s="4"/>
      <c r="Y33" s="4"/>
      <c r="Z33" s="4"/>
      <c r="AA33" s="4"/>
      <c r="AB33" s="4"/>
    </row>
    <row r="34" spans="14:28" ht="15" thickTop="1">
      <c r="N34" s="4"/>
      <c r="O34" s="4"/>
      <c r="P34" s="4"/>
      <c r="Q34" s="4"/>
      <c r="R34" s="4"/>
      <c r="S34" s="4"/>
      <c r="T34" s="4"/>
      <c r="U34" s="4"/>
      <c r="V34" s="4"/>
      <c r="W34" s="4"/>
      <c r="X34" s="4"/>
      <c r="Y34" s="4"/>
      <c r="Z34" s="4"/>
      <c r="AA34" s="4"/>
      <c r="AB34" s="4"/>
    </row>
    <row r="35" spans="1:28"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sheetData>
  <sheetProtection algorithmName="SHA-512" hashValue="6W7IFXuHbzT31JRUK0Ng5RoeoDB/JSd8zsMPrwlCSHOMN4gI0OxWB0NRnw4eFSU3qbkgzBkaqPBWcBrG4Ab6+A==" saltValue="TQw9t9uXD2IwzpMXYkezWQ==" spinCount="100000" sheet="1" objects="1" scenarios="1"/>
  <hyperlinks>
    <hyperlink ref="N19" location="'ho-model'!D55" display="Tilbage til hovedmodel"/>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F2FD-FD29-4E73-A5D6-6D430C2747CF}">
  <dimension ref="A1:AA62"/>
  <sheetViews>
    <sheetView workbookViewId="0" topLeftCell="A1">
      <selection activeCell="G1" sqref="G1:G1048576"/>
    </sheetView>
  </sheetViews>
  <sheetFormatPr defaultColWidth="9.140625" defaultRowHeight="15"/>
  <cols>
    <col min="1" max="1" width="12.7109375" style="0" customWidth="1"/>
    <col min="3" max="3" width="9.28125" style="0" bestFit="1" customWidth="1"/>
    <col min="5" max="6" width="9.28125" style="0" bestFit="1" customWidth="1"/>
    <col min="7" max="7" width="12.7109375" style="0" customWidth="1"/>
  </cols>
  <sheetData>
    <row r="1" spans="10:26" ht="15">
      <c r="J1" s="4"/>
      <c r="K1" s="4"/>
      <c r="L1" s="4"/>
      <c r="M1" s="4"/>
      <c r="N1" s="4"/>
      <c r="O1" s="4"/>
      <c r="P1" s="4"/>
      <c r="Q1" s="4"/>
      <c r="R1" s="4"/>
      <c r="S1" s="4"/>
      <c r="T1" s="4"/>
      <c r="U1" s="4"/>
      <c r="V1" s="4"/>
      <c r="W1" s="4"/>
      <c r="X1" s="4"/>
      <c r="Y1" s="4"/>
      <c r="Z1" s="4"/>
    </row>
    <row r="2" spans="10:26" ht="15">
      <c r="J2" s="4"/>
      <c r="K2" s="4"/>
      <c r="L2" s="4"/>
      <c r="M2" s="4"/>
      <c r="N2" s="4"/>
      <c r="O2" s="4"/>
      <c r="P2" s="4"/>
      <c r="Q2" s="4"/>
      <c r="R2" s="4"/>
      <c r="S2" s="4"/>
      <c r="T2" s="4"/>
      <c r="U2" s="4"/>
      <c r="V2" s="4"/>
      <c r="W2" s="4"/>
      <c r="X2" s="4"/>
      <c r="Y2" s="4"/>
      <c r="Z2" s="4"/>
    </row>
    <row r="3" spans="10:26" ht="15">
      <c r="J3" s="4"/>
      <c r="K3" s="4"/>
      <c r="L3" s="4"/>
      <c r="M3" s="4"/>
      <c r="N3" s="4"/>
      <c r="O3" s="4"/>
      <c r="P3" s="4"/>
      <c r="Q3" s="4"/>
      <c r="R3" s="4"/>
      <c r="S3" s="4"/>
      <c r="T3" s="4"/>
      <c r="U3" s="4"/>
      <c r="V3" s="4"/>
      <c r="W3" s="4"/>
      <c r="X3" s="4"/>
      <c r="Y3" s="4"/>
      <c r="Z3" s="4"/>
    </row>
    <row r="4" spans="10:26" ht="15">
      <c r="J4" s="4"/>
      <c r="K4" s="4"/>
      <c r="L4" s="4"/>
      <c r="M4" s="4"/>
      <c r="N4" s="4"/>
      <c r="O4" s="4"/>
      <c r="P4" s="4"/>
      <c r="Q4" s="4"/>
      <c r="R4" s="4"/>
      <c r="S4" s="4"/>
      <c r="T4" s="4"/>
      <c r="U4" s="4"/>
      <c r="V4" s="4"/>
      <c r="W4" s="4"/>
      <c r="X4" s="4"/>
      <c r="Y4" s="4"/>
      <c r="Z4" s="4"/>
    </row>
    <row r="5" spans="10:26" ht="15">
      <c r="J5" s="4"/>
      <c r="K5" s="4"/>
      <c r="L5" s="4"/>
      <c r="M5" s="4"/>
      <c r="N5" s="4"/>
      <c r="O5" s="4"/>
      <c r="P5" s="4"/>
      <c r="Q5" s="4"/>
      <c r="R5" s="4"/>
      <c r="S5" s="4"/>
      <c r="T5" s="4"/>
      <c r="U5" s="4"/>
      <c r="V5" s="4"/>
      <c r="W5" s="4"/>
      <c r="X5" s="4"/>
      <c r="Y5" s="4"/>
      <c r="Z5" s="4"/>
    </row>
    <row r="6" spans="10:26" ht="15">
      <c r="J6" s="4"/>
      <c r="K6" s="4"/>
      <c r="L6" s="4"/>
      <c r="M6" s="4"/>
      <c r="N6" s="4"/>
      <c r="O6" s="4"/>
      <c r="P6" s="4"/>
      <c r="Q6" s="4"/>
      <c r="R6" s="4"/>
      <c r="S6" s="4"/>
      <c r="T6" s="4"/>
      <c r="U6" s="4"/>
      <c r="V6" s="4"/>
      <c r="W6" s="4"/>
      <c r="X6" s="4"/>
      <c r="Y6" s="4"/>
      <c r="Z6" s="4"/>
    </row>
    <row r="7" spans="10:26" ht="15">
      <c r="J7" s="4"/>
      <c r="K7" s="4"/>
      <c r="L7" s="4"/>
      <c r="M7" s="4"/>
      <c r="N7" s="4"/>
      <c r="O7" s="4"/>
      <c r="P7" s="4"/>
      <c r="Q7" s="4"/>
      <c r="R7" s="4"/>
      <c r="S7" s="4"/>
      <c r="T7" s="4"/>
      <c r="U7" s="4"/>
      <c r="V7" s="4"/>
      <c r="W7" s="4"/>
      <c r="X7" s="4"/>
      <c r="Y7" s="4"/>
      <c r="Z7" s="4"/>
    </row>
    <row r="8" spans="10:26" ht="15">
      <c r="J8" s="4"/>
      <c r="K8" s="4"/>
      <c r="L8" s="4"/>
      <c r="M8" s="4"/>
      <c r="N8" s="4"/>
      <c r="O8" s="4"/>
      <c r="P8" s="4"/>
      <c r="Q8" s="4"/>
      <c r="R8" s="4"/>
      <c r="S8" s="4"/>
      <c r="T8" s="4"/>
      <c r="U8" s="4"/>
      <c r="V8" s="4"/>
      <c r="W8" s="4"/>
      <c r="X8" s="4"/>
      <c r="Y8" s="4"/>
      <c r="Z8" s="4"/>
    </row>
    <row r="9" spans="10:26" ht="15">
      <c r="J9" s="4"/>
      <c r="K9" s="4"/>
      <c r="L9" s="4"/>
      <c r="M9" s="4"/>
      <c r="N9" s="4"/>
      <c r="O9" s="4"/>
      <c r="P9" s="4"/>
      <c r="Q9" s="4"/>
      <c r="R9" s="4"/>
      <c r="S9" s="4"/>
      <c r="T9" s="4"/>
      <c r="U9" s="4"/>
      <c r="V9" s="4"/>
      <c r="W9" s="4"/>
      <c r="X9" s="4"/>
      <c r="Y9" s="4"/>
      <c r="Z9" s="4"/>
    </row>
    <row r="10" spans="10:26" ht="15">
      <c r="J10" s="255" t="s">
        <v>195</v>
      </c>
      <c r="K10" s="267"/>
      <c r="L10" s="267"/>
      <c r="M10" s="4"/>
      <c r="N10" s="4"/>
      <c r="O10" s="4"/>
      <c r="P10" s="4"/>
      <c r="Q10" s="4"/>
      <c r="R10" s="4"/>
      <c r="S10" s="4"/>
      <c r="T10" s="4"/>
      <c r="U10" s="4"/>
      <c r="V10" s="4"/>
      <c r="W10" s="4"/>
      <c r="X10" s="4"/>
      <c r="Y10" s="4"/>
      <c r="Z10" s="4"/>
    </row>
    <row r="11" spans="10:26" ht="15">
      <c r="J11" s="4"/>
      <c r="K11" s="4"/>
      <c r="L11" s="4"/>
      <c r="M11" s="4"/>
      <c r="N11" s="4"/>
      <c r="O11" s="4"/>
      <c r="P11" s="4"/>
      <c r="Q11" s="4"/>
      <c r="R11" s="4"/>
      <c r="S11" s="4"/>
      <c r="T11" s="4"/>
      <c r="U11" s="4"/>
      <c r="V11" s="4"/>
      <c r="W11" s="4"/>
      <c r="X11" s="4"/>
      <c r="Y11" s="4"/>
      <c r="Z11" s="4"/>
    </row>
    <row r="12" spans="1:26" ht="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0:26" ht="15">
      <c r="J13" s="4"/>
      <c r="K13" s="4"/>
      <c r="L13" s="4"/>
      <c r="M13" s="4"/>
      <c r="N13" s="4"/>
      <c r="O13" s="4"/>
      <c r="P13" s="4"/>
      <c r="Q13" s="4"/>
      <c r="R13" s="4"/>
      <c r="S13" s="4"/>
      <c r="T13" s="4"/>
      <c r="U13" s="4"/>
      <c r="V13" s="4"/>
      <c r="W13" s="4"/>
      <c r="X13" s="4"/>
      <c r="Y13" s="4"/>
      <c r="Z13" s="4"/>
    </row>
    <row r="14" spans="1:26" ht="15" thickBot="1">
      <c r="A14" t="s">
        <v>234</v>
      </c>
      <c r="F14" s="231">
        <v>10</v>
      </c>
      <c r="G14" t="s">
        <v>19</v>
      </c>
      <c r="J14" s="4"/>
      <c r="K14" s="4"/>
      <c r="L14" s="4"/>
      <c r="M14" s="4"/>
      <c r="N14" s="4"/>
      <c r="O14" s="4"/>
      <c r="P14" s="4"/>
      <c r="Q14" s="4"/>
      <c r="R14" s="4"/>
      <c r="S14" s="4"/>
      <c r="T14" s="4"/>
      <c r="U14" s="4"/>
      <c r="V14" s="4"/>
      <c r="W14" s="4"/>
      <c r="X14" s="4"/>
      <c r="Y14" s="4"/>
      <c r="Z14" s="4"/>
    </row>
    <row r="15" spans="10:26" ht="15" thickTop="1">
      <c r="J15" s="4"/>
      <c r="K15" s="4"/>
      <c r="L15" s="4"/>
      <c r="M15" s="4"/>
      <c r="N15" s="4"/>
      <c r="O15" s="4"/>
      <c r="P15" s="4"/>
      <c r="Q15" s="4"/>
      <c r="R15" s="4"/>
      <c r="S15" s="4"/>
      <c r="T15" s="4"/>
      <c r="U15" s="4"/>
      <c r="V15" s="4"/>
      <c r="W15" s="4"/>
      <c r="X15" s="4"/>
      <c r="Y15" s="4"/>
      <c r="Z15" s="4"/>
    </row>
    <row r="16" spans="1:26" ht="15">
      <c r="A16" s="66" t="s">
        <v>192</v>
      </c>
      <c r="D16" s="44"/>
      <c r="J16" s="4"/>
      <c r="K16" s="4"/>
      <c r="L16" s="4"/>
      <c r="M16" s="4"/>
      <c r="N16" s="4"/>
      <c r="O16" s="4"/>
      <c r="P16" s="4"/>
      <c r="Q16" s="4"/>
      <c r="R16" s="4"/>
      <c r="S16" s="4"/>
      <c r="T16" s="4"/>
      <c r="U16" s="4"/>
      <c r="V16" s="4"/>
      <c r="W16" s="4"/>
      <c r="X16" s="4"/>
      <c r="Y16" s="4"/>
      <c r="Z16" s="4"/>
    </row>
    <row r="17" spans="1:26" ht="15">
      <c r="A17" s="234">
        <f>'ho-model'!D6</f>
        <v>0</v>
      </c>
      <c r="B17" s="111" t="s">
        <v>179</v>
      </c>
      <c r="C17" s="111">
        <f>'ho-model'!D8</f>
        <v>0</v>
      </c>
      <c r="D17" s="111" t="s">
        <v>186</v>
      </c>
      <c r="E17" s="111">
        <v>100</v>
      </c>
      <c r="F17" s="111" t="s">
        <v>180</v>
      </c>
      <c r="G17" s="108">
        <f>A17*C17/E17</f>
        <v>0</v>
      </c>
      <c r="H17" s="180" t="s">
        <v>14</v>
      </c>
      <c r="J17" s="4"/>
      <c r="K17" s="4"/>
      <c r="L17" s="4"/>
      <c r="M17" s="4"/>
      <c r="N17" s="4"/>
      <c r="O17" s="4"/>
      <c r="P17" s="4"/>
      <c r="Q17" s="4"/>
      <c r="R17" s="4"/>
      <c r="S17" s="4"/>
      <c r="T17" s="4"/>
      <c r="U17" s="4"/>
      <c r="V17" s="4"/>
      <c r="W17" s="4"/>
      <c r="X17" s="4"/>
      <c r="Y17" s="4"/>
      <c r="Z17" s="4"/>
    </row>
    <row r="18" spans="1:26" ht="15">
      <c r="A18" t="s">
        <v>193</v>
      </c>
      <c r="J18" s="4"/>
      <c r="K18" s="4"/>
      <c r="L18" s="4"/>
      <c r="M18" s="4"/>
      <c r="N18" s="4"/>
      <c r="O18" s="4"/>
      <c r="P18" s="4"/>
      <c r="Q18" s="4"/>
      <c r="R18" s="4"/>
      <c r="S18" s="4"/>
      <c r="T18" s="4"/>
      <c r="U18" s="4"/>
      <c r="V18" s="4"/>
      <c r="W18" s="4"/>
      <c r="X18" s="4"/>
      <c r="Y18" s="4"/>
      <c r="Z18" s="4"/>
    </row>
    <row r="19" spans="1:26" ht="15">
      <c r="A19" s="165">
        <f>G17</f>
        <v>0</v>
      </c>
      <c r="B19" s="111" t="s">
        <v>179</v>
      </c>
      <c r="C19" s="111">
        <f>F14</f>
        <v>10</v>
      </c>
      <c r="D19" s="111" t="s">
        <v>186</v>
      </c>
      <c r="E19" s="111">
        <v>100</v>
      </c>
      <c r="F19" s="111" t="s">
        <v>180</v>
      </c>
      <c r="G19" s="207">
        <f>A19*C19/E19</f>
        <v>0</v>
      </c>
      <c r="H19" s="180" t="s">
        <v>14</v>
      </c>
      <c r="J19" s="4"/>
      <c r="K19" s="4"/>
      <c r="L19" s="4"/>
      <c r="M19" s="4"/>
      <c r="N19" s="4"/>
      <c r="O19" s="4"/>
      <c r="P19" s="4"/>
      <c r="Q19" s="4"/>
      <c r="R19" s="4"/>
      <c r="S19" s="4"/>
      <c r="T19" s="4"/>
      <c r="U19" s="4"/>
      <c r="V19" s="4"/>
      <c r="W19" s="4"/>
      <c r="X19" s="4"/>
      <c r="Y19" s="4"/>
      <c r="Z19" s="4"/>
    </row>
    <row r="20" spans="10:26" ht="15">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7" ht="1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66"/>
    </row>
    <row r="38" spans="1:27" ht="1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row>
    <row r="39" spans="1:27" ht="1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row>
    <row r="40" spans="1:27" ht="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row>
    <row r="41" spans="1:27" ht="1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row>
    <row r="42" spans="1:27" ht="1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row>
    <row r="43" spans="1:27" ht="1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row>
    <row r="44" spans="1:27" ht="1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row>
    <row r="45" spans="1:27" ht="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row>
    <row r="46" spans="1:27" ht="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row>
    <row r="47" spans="1:27" ht="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row>
    <row r="48" spans="1:27" ht="1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7" ht="1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7" ht="1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row>
    <row r="51" spans="1:27" ht="1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row>
    <row r="52" spans="1:27" ht="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row>
    <row r="53" spans="1:27" ht="1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row>
    <row r="54" spans="1:27" ht="1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row>
    <row r="55" spans="1:27" ht="1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row>
    <row r="56" spans="1:27" ht="1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row>
    <row r="57" spans="1:27" ht="1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row>
    <row r="58" spans="1:27" ht="1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row>
    <row r="59" spans="1:27" ht="1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row>
    <row r="60" spans="1:27" ht="1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row>
    <row r="61" spans="1:26" ht="15">
      <c r="A61" s="159"/>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row>
    <row r="62" spans="1:26" ht="15">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row>
  </sheetData>
  <sheetProtection algorithmName="SHA-512" hashValue="bNofQkTXBHXbjkrXNGtrETo/hO/nVrMTMjvoHYHm4uc40Rt/KuzjkxOT1FBfCLQjNmVS6vXp2lGDHSG1/ZiAZQ==" saltValue="mvR+zYmwE/ZM84A8qL0uqA==" spinCount="100000" sheet="1" objects="1" scenarios="1"/>
  <mergeCells count="1">
    <mergeCell ref="J10:L10"/>
  </mergeCells>
  <hyperlinks>
    <hyperlink ref="J10" location="Hovedmodel!D57" display="Tilbage til hovedmodel"/>
    <hyperlink ref="J10:L10" location="'ho-model'!D57" display="Tilbage til hovedmodel"/>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EE32-C5B2-4503-A21E-CFF7F0B81BA5}">
  <dimension ref="A1:AB99"/>
  <sheetViews>
    <sheetView workbookViewId="0" topLeftCell="A1">
      <selection activeCell="G1" sqref="G1:G1048576"/>
    </sheetView>
  </sheetViews>
  <sheetFormatPr defaultColWidth="9.140625" defaultRowHeight="15"/>
  <cols>
    <col min="1" max="1" width="12.7109375" style="0" customWidth="1"/>
    <col min="2" max="6" width="5.7109375" style="0" customWidth="1"/>
    <col min="7" max="7" width="12.7109375" style="0" customWidth="1"/>
    <col min="8" max="8" width="5.7109375" style="0" customWidth="1"/>
    <col min="10" max="10" width="20.7109375" style="0" customWidth="1"/>
    <col min="11" max="11" width="7.7109375" style="0" customWidth="1"/>
    <col min="12" max="12" width="5.7109375" style="0" customWidth="1"/>
    <col min="13" max="13" width="7.7109375" style="0" customWidth="1"/>
    <col min="14" max="14" width="5.7109375" style="0" customWidth="1"/>
  </cols>
  <sheetData>
    <row r="1" spans="1:28" ht="15">
      <c r="A1" s="49"/>
      <c r="B1" s="49"/>
      <c r="J1" s="4"/>
      <c r="K1" s="4"/>
      <c r="L1" s="4"/>
      <c r="M1" s="4"/>
      <c r="N1" s="4"/>
      <c r="O1" s="4"/>
      <c r="P1" s="4"/>
      <c r="Q1" s="4"/>
      <c r="R1" s="4"/>
      <c r="S1" s="4"/>
      <c r="T1" s="4"/>
      <c r="U1" s="4"/>
      <c r="V1" s="4"/>
      <c r="W1" s="4"/>
      <c r="X1" s="4"/>
      <c r="Y1" s="4"/>
      <c r="Z1" s="4"/>
      <c r="AA1" s="4"/>
      <c r="AB1" s="4"/>
    </row>
    <row r="2" spans="1:28" ht="15">
      <c r="A2" s="49"/>
      <c r="B2" s="49"/>
      <c r="J2" s="4"/>
      <c r="K2" s="4"/>
      <c r="L2" s="4"/>
      <c r="M2" s="4"/>
      <c r="N2" s="4"/>
      <c r="O2" s="4"/>
      <c r="P2" s="4"/>
      <c r="Q2" s="4"/>
      <c r="R2" s="4"/>
      <c r="S2" s="4"/>
      <c r="T2" s="4"/>
      <c r="U2" s="4"/>
      <c r="V2" s="4"/>
      <c r="W2" s="4"/>
      <c r="X2" s="4"/>
      <c r="Y2" s="4"/>
      <c r="Z2" s="4"/>
      <c r="AA2" s="4"/>
      <c r="AB2" s="4"/>
    </row>
    <row r="3" spans="1:28" ht="15">
      <c r="A3" s="49"/>
      <c r="B3" s="49"/>
      <c r="J3" s="4"/>
      <c r="K3" s="4"/>
      <c r="L3" s="4"/>
      <c r="M3" s="4"/>
      <c r="N3" s="4"/>
      <c r="O3" s="4"/>
      <c r="P3" s="4"/>
      <c r="Q3" s="4"/>
      <c r="R3" s="4"/>
      <c r="S3" s="4"/>
      <c r="T3" s="4"/>
      <c r="U3" s="4"/>
      <c r="V3" s="4"/>
      <c r="W3" s="4"/>
      <c r="X3" s="4"/>
      <c r="Y3" s="4"/>
      <c r="Z3" s="4"/>
      <c r="AA3" s="4"/>
      <c r="AB3" s="4"/>
    </row>
    <row r="4" spans="1:28" ht="15">
      <c r="A4" s="49"/>
      <c r="B4" s="49"/>
      <c r="J4" s="4"/>
      <c r="K4" s="4"/>
      <c r="L4" s="4"/>
      <c r="M4" s="4"/>
      <c r="N4" s="4"/>
      <c r="O4" s="4"/>
      <c r="P4" s="4"/>
      <c r="Q4" s="4"/>
      <c r="R4" s="4"/>
      <c r="S4" s="4"/>
      <c r="T4" s="4"/>
      <c r="U4" s="4"/>
      <c r="V4" s="4"/>
      <c r="W4" s="4"/>
      <c r="X4" s="4"/>
      <c r="Y4" s="4"/>
      <c r="Z4" s="4"/>
      <c r="AA4" s="4"/>
      <c r="AB4" s="4"/>
    </row>
    <row r="5" spans="1:28" ht="15">
      <c r="A5" s="49"/>
      <c r="B5" s="49"/>
      <c r="J5" s="4"/>
      <c r="K5" s="4"/>
      <c r="L5" s="4"/>
      <c r="M5" s="4"/>
      <c r="N5" s="4"/>
      <c r="O5" s="4"/>
      <c r="P5" s="4"/>
      <c r="Q5" s="4"/>
      <c r="R5" s="4"/>
      <c r="S5" s="4"/>
      <c r="T5" s="4"/>
      <c r="U5" s="4"/>
      <c r="V5" s="4"/>
      <c r="W5" s="4"/>
      <c r="X5" s="4"/>
      <c r="Y5" s="4"/>
      <c r="Z5" s="4"/>
      <c r="AA5" s="4"/>
      <c r="AB5" s="4"/>
    </row>
    <row r="6" spans="1:28" ht="15">
      <c r="A6" s="49"/>
      <c r="B6" s="49"/>
      <c r="J6" s="4"/>
      <c r="K6" s="4"/>
      <c r="L6" s="4"/>
      <c r="M6" s="4"/>
      <c r="N6" s="4"/>
      <c r="O6" s="4"/>
      <c r="P6" s="4"/>
      <c r="Q6" s="4"/>
      <c r="R6" s="4"/>
      <c r="S6" s="4"/>
      <c r="T6" s="4"/>
      <c r="U6" s="4"/>
      <c r="V6" s="4"/>
      <c r="W6" s="4"/>
      <c r="X6" s="4"/>
      <c r="Y6" s="4"/>
      <c r="Z6" s="4"/>
      <c r="AA6" s="4"/>
      <c r="AB6" s="4"/>
    </row>
    <row r="7" spans="1:28" ht="15">
      <c r="A7" s="49"/>
      <c r="B7" s="49"/>
      <c r="J7" s="106" t="s">
        <v>195</v>
      </c>
      <c r="K7" s="4"/>
      <c r="L7" s="4"/>
      <c r="M7" s="4"/>
      <c r="N7" s="4"/>
      <c r="O7" s="4"/>
      <c r="P7" s="4"/>
      <c r="Q7" s="4"/>
      <c r="R7" s="4"/>
      <c r="S7" s="4"/>
      <c r="T7" s="4"/>
      <c r="U7" s="4"/>
      <c r="V7" s="4"/>
      <c r="W7" s="4"/>
      <c r="X7" s="4"/>
      <c r="Y7" s="4"/>
      <c r="Z7" s="4"/>
      <c r="AA7" s="4"/>
      <c r="AB7" s="4"/>
    </row>
    <row r="8" spans="10:28" ht="15">
      <c r="J8" s="4"/>
      <c r="K8" s="4"/>
      <c r="L8" s="4"/>
      <c r="M8" s="4"/>
      <c r="N8" s="4"/>
      <c r="O8" s="4"/>
      <c r="P8" s="4"/>
      <c r="Q8" s="4"/>
      <c r="R8" s="4"/>
      <c r="S8" s="4"/>
      <c r="T8" s="4"/>
      <c r="U8" s="4"/>
      <c r="V8" s="4"/>
      <c r="W8" s="4"/>
      <c r="X8" s="4"/>
      <c r="Y8" s="4"/>
      <c r="Z8" s="4"/>
      <c r="AA8" s="4"/>
      <c r="AB8" s="4"/>
    </row>
    <row r="9" spans="1:28" ht="15" thickBot="1">
      <c r="A9" s="234">
        <f>'ho-model'!D6</f>
        <v>0</v>
      </c>
      <c r="B9" s="111" t="s">
        <v>186</v>
      </c>
      <c r="C9" s="111">
        <v>100</v>
      </c>
      <c r="D9" s="111" t="s">
        <v>179</v>
      </c>
      <c r="E9" s="169">
        <f>'ho-model'!D10</f>
        <v>0</v>
      </c>
      <c r="F9" s="111" t="s">
        <v>180</v>
      </c>
      <c r="G9" s="183">
        <f>'ho-model'!D86</f>
        <v>0</v>
      </c>
      <c r="H9" s="184" t="s">
        <v>14</v>
      </c>
      <c r="I9" s="50"/>
      <c r="J9" s="119"/>
      <c r="K9" s="4"/>
      <c r="L9" s="4"/>
      <c r="M9" s="4"/>
      <c r="N9" s="4"/>
      <c r="O9" s="4"/>
      <c r="P9" s="4"/>
      <c r="Q9" s="4"/>
      <c r="R9" s="4"/>
      <c r="S9" s="4"/>
      <c r="T9" s="4"/>
      <c r="U9" s="4"/>
      <c r="V9" s="4"/>
      <c r="W9" s="4"/>
      <c r="X9" s="4"/>
      <c r="Y9" s="4"/>
      <c r="Z9" s="4"/>
      <c r="AA9" s="4"/>
      <c r="AB9" s="4"/>
    </row>
    <row r="10" spans="10:28" ht="15" thickTop="1">
      <c r="J10" s="4"/>
      <c r="K10" s="4"/>
      <c r="L10" s="4"/>
      <c r="M10" s="4"/>
      <c r="N10" s="4"/>
      <c r="O10" s="4"/>
      <c r="P10" s="4"/>
      <c r="Q10" s="4"/>
      <c r="R10" s="4"/>
      <c r="S10" s="4"/>
      <c r="T10" s="4"/>
      <c r="U10" s="4"/>
      <c r="V10" s="4"/>
      <c r="W10" s="4"/>
      <c r="X10" s="4"/>
      <c r="Y10" s="4"/>
      <c r="Z10" s="4"/>
      <c r="AA10" s="4"/>
      <c r="AB10" s="4"/>
    </row>
    <row r="11" spans="1:28" ht="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1:28" ht="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row>
    <row r="13" spans="1:28" ht="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row>
    <row r="19" spans="1:28" ht="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ht="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row>
    <row r="23" spans="1:28" ht="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row>
    <row r="24" spans="1:28" ht="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row>
    <row r="25" spans="1:28" ht="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8"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1:28"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row>
    <row r="28" spans="1:28"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row>
    <row r="37" spans="1:28" ht="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40" ht="15">
      <c r="N40" s="50"/>
    </row>
    <row r="50" ht="15">
      <c r="N50" s="50"/>
    </row>
    <row r="80" ht="15">
      <c r="N80" s="50"/>
    </row>
    <row r="98" ht="15">
      <c r="N98" s="50"/>
    </row>
    <row r="99" ht="15">
      <c r="N99" s="50"/>
    </row>
  </sheetData>
  <sheetProtection algorithmName="SHA-512" hashValue="b4l3098DYSd/o+Q7nMEsgd/9ydCoeGtdsKZKURIutiB+RAme8SLKMtgZeAC5aqFIcZ/fnh+qw1u2rbk542v5vw==" saltValue="3zGyxF79DipwHIptK0Obyw==" spinCount="100000" sheet="1" objects="1" scenarios="1"/>
  <hyperlinks>
    <hyperlink ref="J7" location="'ho-model'!D86" display="Tilbage til hovedmodel"/>
  </hyperlink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191A7-FD3B-4FEB-B2D1-8878A10B58AE}">
  <dimension ref="A1:AI147"/>
  <sheetViews>
    <sheetView workbookViewId="0" topLeftCell="A1">
      <selection activeCell="L17" sqref="L17:M17"/>
    </sheetView>
  </sheetViews>
  <sheetFormatPr defaultColWidth="9.140625" defaultRowHeight="15"/>
  <cols>
    <col min="1" max="1" width="63.7109375" style="0" customWidth="1"/>
    <col min="2" max="4" width="12.7109375" style="0" customWidth="1"/>
    <col min="5" max="11" width="1.7109375" style="0" customWidth="1"/>
    <col min="12" max="13" width="15.7109375" style="0" customWidth="1"/>
  </cols>
  <sheetData>
    <row r="1" spans="1:35"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ht="15">
      <c r="A2" s="49"/>
      <c r="B2" s="49"/>
      <c r="C2" s="49"/>
      <c r="D2" s="49"/>
      <c r="E2" s="49"/>
      <c r="F2" s="49"/>
      <c r="G2" s="49"/>
      <c r="H2" s="49"/>
      <c r="I2" s="49"/>
      <c r="J2" s="49"/>
      <c r="K2" s="49"/>
      <c r="L2" s="4"/>
      <c r="M2" s="4"/>
      <c r="N2" s="4"/>
      <c r="O2" s="4"/>
      <c r="P2" s="4"/>
      <c r="Q2" s="4"/>
      <c r="R2" s="4"/>
      <c r="S2" s="4"/>
      <c r="T2" s="4"/>
      <c r="U2" s="4"/>
      <c r="V2" s="4"/>
      <c r="W2" s="4"/>
      <c r="X2" s="4"/>
      <c r="Y2" s="4"/>
      <c r="Z2" s="4"/>
      <c r="AA2" s="4"/>
      <c r="AB2" s="4"/>
      <c r="AC2" s="4"/>
      <c r="AD2" s="4"/>
      <c r="AE2" s="4"/>
      <c r="AF2" s="4"/>
      <c r="AG2" s="4"/>
      <c r="AH2" s="4"/>
      <c r="AI2" s="4"/>
    </row>
    <row r="3" spans="1:35" ht="15">
      <c r="A3" s="49"/>
      <c r="B3" s="49"/>
      <c r="C3" s="49"/>
      <c r="D3" s="49"/>
      <c r="E3" s="49"/>
      <c r="F3" s="49"/>
      <c r="G3" s="49"/>
      <c r="H3" s="49"/>
      <c r="I3" s="49"/>
      <c r="J3" s="49"/>
      <c r="K3" s="49"/>
      <c r="L3" s="4"/>
      <c r="M3" s="4"/>
      <c r="N3" s="4"/>
      <c r="O3" s="4"/>
      <c r="P3" s="4"/>
      <c r="Q3" s="4"/>
      <c r="R3" s="4"/>
      <c r="S3" s="4"/>
      <c r="T3" s="4"/>
      <c r="U3" s="4"/>
      <c r="V3" s="4"/>
      <c r="W3" s="4"/>
      <c r="X3" s="4"/>
      <c r="Y3" s="4"/>
      <c r="Z3" s="4"/>
      <c r="AA3" s="4"/>
      <c r="AB3" s="4"/>
      <c r="AC3" s="4"/>
      <c r="AD3" s="4"/>
      <c r="AE3" s="4"/>
      <c r="AF3" s="4"/>
      <c r="AG3" s="4"/>
      <c r="AH3" s="4"/>
      <c r="AI3" s="4"/>
    </row>
    <row r="4" spans="1:35" ht="15">
      <c r="A4" s="66"/>
      <c r="B4" s="66"/>
      <c r="C4" s="66"/>
      <c r="D4" s="66"/>
      <c r="E4" s="66"/>
      <c r="F4" s="66"/>
      <c r="G4" s="66"/>
      <c r="H4" s="66"/>
      <c r="I4" s="66"/>
      <c r="J4" s="66"/>
      <c r="K4" s="66"/>
      <c r="L4" s="4"/>
      <c r="M4" s="4"/>
      <c r="N4" s="4"/>
      <c r="O4" s="4"/>
      <c r="P4" s="4"/>
      <c r="Q4" s="4"/>
      <c r="R4" s="4"/>
      <c r="S4" s="4"/>
      <c r="T4" s="4"/>
      <c r="U4" s="4"/>
      <c r="V4" s="4"/>
      <c r="W4" s="4"/>
      <c r="X4" s="4"/>
      <c r="Y4" s="4"/>
      <c r="Z4" s="4"/>
      <c r="AA4" s="4"/>
      <c r="AB4" s="4"/>
      <c r="AC4" s="4"/>
      <c r="AD4" s="4"/>
      <c r="AE4" s="4"/>
      <c r="AF4" s="4"/>
      <c r="AG4" s="4"/>
      <c r="AH4" s="4"/>
      <c r="AI4" s="4"/>
    </row>
    <row r="5" spans="1:35" ht="15">
      <c r="A5" s="66"/>
      <c r="B5" s="66"/>
      <c r="C5" s="66"/>
      <c r="D5" s="66"/>
      <c r="E5" s="66"/>
      <c r="F5" s="66"/>
      <c r="G5" s="66"/>
      <c r="H5" s="66"/>
      <c r="I5" s="66"/>
      <c r="J5" s="66"/>
      <c r="K5" s="66"/>
      <c r="L5" s="4"/>
      <c r="M5" s="4"/>
      <c r="N5" s="4"/>
      <c r="O5" s="4"/>
      <c r="P5" s="4"/>
      <c r="Q5" s="4"/>
      <c r="R5" s="4"/>
      <c r="S5" s="4"/>
      <c r="T5" s="4"/>
      <c r="U5" s="4"/>
      <c r="V5" s="4"/>
      <c r="W5" s="4"/>
      <c r="X5" s="4"/>
      <c r="Y5" s="4"/>
      <c r="Z5" s="4"/>
      <c r="AA5" s="4"/>
      <c r="AB5" s="4"/>
      <c r="AC5" s="4"/>
      <c r="AD5" s="4"/>
      <c r="AE5" s="4"/>
      <c r="AF5" s="4"/>
      <c r="AG5" s="4"/>
      <c r="AH5" s="4"/>
      <c r="AI5" s="4"/>
    </row>
    <row r="6" spans="1:35" ht="15">
      <c r="A6" s="112" t="s">
        <v>38</v>
      </c>
      <c r="B6" s="271" t="s">
        <v>151</v>
      </c>
      <c r="C6" s="271" t="s">
        <v>152</v>
      </c>
      <c r="D6" s="271" t="s">
        <v>153</v>
      </c>
      <c r="E6" s="272"/>
      <c r="F6" s="66"/>
      <c r="G6" s="66"/>
      <c r="H6" s="66"/>
      <c r="I6" s="66"/>
      <c r="J6" s="66"/>
      <c r="K6" s="66"/>
      <c r="L6" s="4"/>
      <c r="M6" s="4"/>
      <c r="N6" s="4"/>
      <c r="O6" s="4"/>
      <c r="P6" s="4"/>
      <c r="Q6" s="4"/>
      <c r="R6" s="4"/>
      <c r="S6" s="4"/>
      <c r="T6" s="4"/>
      <c r="U6" s="4"/>
      <c r="V6" s="4"/>
      <c r="W6" s="4"/>
      <c r="X6" s="4"/>
      <c r="Y6" s="4"/>
      <c r="Z6" s="4"/>
      <c r="AA6" s="4"/>
      <c r="AB6" s="4"/>
      <c r="AC6" s="4"/>
      <c r="AD6" s="4"/>
      <c r="AE6" s="4"/>
      <c r="AF6" s="4"/>
      <c r="AG6" s="4"/>
      <c r="AH6" s="4"/>
      <c r="AI6" s="4"/>
    </row>
    <row r="7" spans="1:35" ht="15">
      <c r="A7" s="112" t="s">
        <v>39</v>
      </c>
      <c r="B7" s="273">
        <f>C7/2</f>
        <v>0</v>
      </c>
      <c r="C7" s="273">
        <f>'ho-model'!D26</f>
        <v>0</v>
      </c>
      <c r="D7" s="273">
        <f>C7*1.5</f>
        <v>0</v>
      </c>
      <c r="E7" s="272"/>
      <c r="F7" s="66"/>
      <c r="G7" s="66"/>
      <c r="H7" s="66"/>
      <c r="I7" s="66"/>
      <c r="J7" s="66"/>
      <c r="K7" s="66"/>
      <c r="L7" s="4"/>
      <c r="M7" s="4"/>
      <c r="N7" s="4"/>
      <c r="O7" s="4"/>
      <c r="P7" s="4"/>
      <c r="Q7" s="4"/>
      <c r="R7" s="4"/>
      <c r="S7" s="4"/>
      <c r="T7" s="4"/>
      <c r="U7" s="4"/>
      <c r="V7" s="4"/>
      <c r="W7" s="4"/>
      <c r="X7" s="4"/>
      <c r="Y7" s="4"/>
      <c r="Z7" s="4"/>
      <c r="AA7" s="4"/>
      <c r="AB7" s="4"/>
      <c r="AC7" s="4"/>
      <c r="AD7" s="4"/>
      <c r="AE7" s="4"/>
      <c r="AF7" s="4"/>
      <c r="AG7" s="4"/>
      <c r="AH7" s="4"/>
      <c r="AI7" s="4"/>
    </row>
    <row r="8" spans="1:35" ht="15">
      <c r="A8" s="112" t="s">
        <v>40</v>
      </c>
      <c r="B8" s="273">
        <f>C8/2</f>
        <v>0</v>
      </c>
      <c r="C8" s="273">
        <f>'ho-model'!D27</f>
        <v>0</v>
      </c>
      <c r="D8" s="273">
        <f>C8*1.5</f>
        <v>0</v>
      </c>
      <c r="E8" s="272"/>
      <c r="F8" s="66"/>
      <c r="G8" s="66"/>
      <c r="H8" s="66"/>
      <c r="I8" s="66"/>
      <c r="J8" s="66"/>
      <c r="K8" s="66"/>
      <c r="L8" s="4"/>
      <c r="M8" s="4"/>
      <c r="N8" s="4"/>
      <c r="O8" s="4"/>
      <c r="P8" s="4"/>
      <c r="Q8" s="4"/>
      <c r="R8" s="4"/>
      <c r="S8" s="4"/>
      <c r="T8" s="4"/>
      <c r="U8" s="4"/>
      <c r="V8" s="4"/>
      <c r="W8" s="4"/>
      <c r="X8" s="4"/>
      <c r="Y8" s="4"/>
      <c r="Z8" s="4"/>
      <c r="AA8" s="4"/>
      <c r="AB8" s="4"/>
      <c r="AC8" s="4"/>
      <c r="AD8" s="4"/>
      <c r="AE8" s="4"/>
      <c r="AF8" s="4"/>
      <c r="AG8" s="4"/>
      <c r="AH8" s="4"/>
      <c r="AI8" s="4"/>
    </row>
    <row r="9" spans="1:35" ht="15">
      <c r="A9" s="112" t="s">
        <v>41</v>
      </c>
      <c r="B9" s="273">
        <f>C9</f>
        <v>0</v>
      </c>
      <c r="C9" s="273">
        <f>'ho-model'!D28</f>
        <v>0</v>
      </c>
      <c r="D9" s="273">
        <f>C9</f>
        <v>0</v>
      </c>
      <c r="E9" s="272"/>
      <c r="F9" s="66"/>
      <c r="G9" s="66"/>
      <c r="H9" s="66"/>
      <c r="I9" s="66"/>
      <c r="J9" s="66"/>
      <c r="K9" s="66"/>
      <c r="L9" s="4"/>
      <c r="M9" s="4"/>
      <c r="N9" s="4"/>
      <c r="O9" s="4"/>
      <c r="P9" s="4"/>
      <c r="Q9" s="4"/>
      <c r="R9" s="4"/>
      <c r="S9" s="4"/>
      <c r="T9" s="4"/>
      <c r="U9" s="4"/>
      <c r="V9" s="4"/>
      <c r="W9" s="4"/>
      <c r="X9" s="4"/>
      <c r="Y9" s="4"/>
      <c r="Z9" s="4"/>
      <c r="AA9" s="4"/>
      <c r="AB9" s="4"/>
      <c r="AC9" s="4"/>
      <c r="AD9" s="4"/>
      <c r="AE9" s="4"/>
      <c r="AF9" s="4"/>
      <c r="AG9" s="4"/>
      <c r="AH9" s="4"/>
      <c r="AI9" s="4"/>
    </row>
    <row r="10" spans="1:35" ht="15">
      <c r="A10" s="127" t="s">
        <v>43</v>
      </c>
      <c r="B10" s="273">
        <f>C10/4*3</f>
        <v>0</v>
      </c>
      <c r="C10" s="273">
        <f>'ho-model'!D30</f>
        <v>0</v>
      </c>
      <c r="D10" s="273">
        <f>C10*1.25</f>
        <v>0</v>
      </c>
      <c r="E10" s="272"/>
      <c r="F10" s="66"/>
      <c r="G10" s="66"/>
      <c r="H10" s="66"/>
      <c r="I10" s="66"/>
      <c r="J10" s="66"/>
      <c r="K10" s="66"/>
      <c r="L10" s="4"/>
      <c r="M10" s="4"/>
      <c r="N10" s="4"/>
      <c r="O10" s="4"/>
      <c r="P10" s="4"/>
      <c r="Q10" s="4"/>
      <c r="R10" s="4"/>
      <c r="S10" s="4"/>
      <c r="T10" s="4"/>
      <c r="U10" s="4"/>
      <c r="V10" s="4"/>
      <c r="W10" s="4"/>
      <c r="X10" s="4"/>
      <c r="Y10" s="4"/>
      <c r="Z10" s="4"/>
      <c r="AA10" s="4"/>
      <c r="AB10" s="4"/>
      <c r="AC10" s="4"/>
      <c r="AD10" s="4"/>
      <c r="AE10" s="4"/>
      <c r="AF10" s="4"/>
      <c r="AG10" s="4"/>
      <c r="AH10" s="4"/>
      <c r="AI10" s="4"/>
    </row>
    <row r="11" spans="1:35" ht="15">
      <c r="A11" s="113"/>
      <c r="B11" s="274"/>
      <c r="C11" s="274"/>
      <c r="D11" s="274"/>
      <c r="E11" s="66"/>
      <c r="F11" s="66"/>
      <c r="G11" s="66"/>
      <c r="H11" s="66"/>
      <c r="I11" s="66"/>
      <c r="J11" s="66"/>
      <c r="K11" s="66"/>
      <c r="L11" s="4"/>
      <c r="M11" s="4"/>
      <c r="N11" s="4"/>
      <c r="O11" s="4"/>
      <c r="P11" s="4"/>
      <c r="Q11" s="4"/>
      <c r="R11" s="4"/>
      <c r="S11" s="4"/>
      <c r="T11" s="4"/>
      <c r="U11" s="4"/>
      <c r="V11" s="4"/>
      <c r="W11" s="4"/>
      <c r="X11" s="4"/>
      <c r="Y11" s="4"/>
      <c r="Z11" s="4"/>
      <c r="AA11" s="4"/>
      <c r="AB11" s="4"/>
      <c r="AC11" s="4"/>
      <c r="AD11" s="4"/>
      <c r="AE11" s="4"/>
      <c r="AF11" s="4"/>
      <c r="AG11" s="4"/>
      <c r="AH11" s="4"/>
      <c r="AI11" s="4"/>
    </row>
    <row r="12" spans="1:35" ht="26.45">
      <c r="A12" s="127" t="s">
        <v>194</v>
      </c>
      <c r="B12" s="273">
        <f>C12/4*3</f>
        <v>0</v>
      </c>
      <c r="C12" s="273">
        <f>'ho-model'!D32</f>
        <v>0</v>
      </c>
      <c r="D12" s="273">
        <f>C12*1.25</f>
        <v>0</v>
      </c>
      <c r="E12" s="272"/>
      <c r="F12" s="66"/>
      <c r="G12" s="66"/>
      <c r="H12" s="66"/>
      <c r="I12" s="66"/>
      <c r="J12" s="66"/>
      <c r="K12" s="66"/>
      <c r="L12" s="4"/>
      <c r="M12" s="4"/>
      <c r="N12" s="4"/>
      <c r="O12" s="4"/>
      <c r="P12" s="4"/>
      <c r="Q12" s="4"/>
      <c r="R12" s="4"/>
      <c r="S12" s="4"/>
      <c r="T12" s="4"/>
      <c r="U12" s="4"/>
      <c r="V12" s="4"/>
      <c r="W12" s="4"/>
      <c r="X12" s="4"/>
      <c r="Y12" s="4"/>
      <c r="Z12" s="4"/>
      <c r="AA12" s="4"/>
      <c r="AB12" s="4"/>
      <c r="AC12" s="4"/>
      <c r="AD12" s="4"/>
      <c r="AE12" s="4"/>
      <c r="AF12" s="4"/>
      <c r="AG12" s="4"/>
      <c r="AH12" s="4"/>
      <c r="AI12" s="4"/>
    </row>
    <row r="13" spans="1:35" ht="15">
      <c r="A13" s="66"/>
      <c r="B13" s="274"/>
      <c r="C13" s="274"/>
      <c r="D13" s="274"/>
      <c r="E13" s="66"/>
      <c r="F13" s="66"/>
      <c r="G13" s="66"/>
      <c r="H13" s="66"/>
      <c r="I13" s="66"/>
      <c r="J13" s="66"/>
      <c r="K13" s="66"/>
      <c r="L13" s="4"/>
      <c r="M13" s="4"/>
      <c r="N13" s="4"/>
      <c r="O13" s="4"/>
      <c r="P13" s="4"/>
      <c r="Q13" s="4"/>
      <c r="R13" s="4"/>
      <c r="S13" s="4"/>
      <c r="T13" s="4"/>
      <c r="U13" s="4"/>
      <c r="V13" s="4"/>
      <c r="W13" s="4"/>
      <c r="X13" s="4"/>
      <c r="Y13" s="4"/>
      <c r="Z13" s="4"/>
      <c r="AA13" s="4"/>
      <c r="AB13" s="4"/>
      <c r="AC13" s="4"/>
      <c r="AD13" s="4"/>
      <c r="AE13" s="4"/>
      <c r="AF13" s="4"/>
      <c r="AG13" s="4"/>
      <c r="AH13" s="4"/>
      <c r="AI13" s="4"/>
    </row>
    <row r="14" spans="1:35" ht="15">
      <c r="A14" s="128" t="s">
        <v>46</v>
      </c>
      <c r="B14" s="273">
        <f>C14/61*46</f>
        <v>0</v>
      </c>
      <c r="C14" s="273">
        <f>'ho-model'!D34</f>
        <v>0</v>
      </c>
      <c r="D14" s="273">
        <f>C14/61*71</f>
        <v>0</v>
      </c>
      <c r="E14" s="272"/>
      <c r="F14" s="66"/>
      <c r="G14" s="66"/>
      <c r="H14" s="66"/>
      <c r="I14" s="66"/>
      <c r="J14" s="66"/>
      <c r="K14" s="66"/>
      <c r="L14" s="4"/>
      <c r="M14" s="4"/>
      <c r="N14" s="4"/>
      <c r="O14" s="4"/>
      <c r="P14" s="4"/>
      <c r="Q14" s="4"/>
      <c r="R14" s="4"/>
      <c r="S14" s="4"/>
      <c r="T14" s="4"/>
      <c r="U14" s="4"/>
      <c r="V14" s="4"/>
      <c r="W14" s="4"/>
      <c r="X14" s="4"/>
      <c r="Y14" s="4"/>
      <c r="Z14" s="4"/>
      <c r="AA14" s="4"/>
      <c r="AB14" s="4"/>
      <c r="AC14" s="4"/>
      <c r="AD14" s="4"/>
      <c r="AE14" s="4"/>
      <c r="AF14" s="4"/>
      <c r="AG14" s="4"/>
      <c r="AH14" s="4"/>
      <c r="AI14" s="4"/>
    </row>
    <row r="15" spans="1:35" ht="15">
      <c r="A15" s="66"/>
      <c r="B15" s="66"/>
      <c r="C15" s="66"/>
      <c r="D15" s="66"/>
      <c r="E15" s="66"/>
      <c r="F15" s="66"/>
      <c r="G15" s="66"/>
      <c r="H15" s="66"/>
      <c r="I15" s="66"/>
      <c r="J15" s="66"/>
      <c r="K15" s="66"/>
      <c r="L15" s="4"/>
      <c r="M15" s="4"/>
      <c r="N15" s="4"/>
      <c r="O15" s="4"/>
      <c r="P15" s="4"/>
      <c r="Q15" s="4"/>
      <c r="R15" s="4"/>
      <c r="S15" s="4"/>
      <c r="T15" s="4"/>
      <c r="U15" s="4"/>
      <c r="V15" s="4"/>
      <c r="W15" s="4"/>
      <c r="X15" s="4"/>
      <c r="Y15" s="4"/>
      <c r="Z15" s="4"/>
      <c r="AA15" s="4"/>
      <c r="AB15" s="4"/>
      <c r="AC15" s="4"/>
      <c r="AD15" s="4"/>
      <c r="AE15" s="4"/>
      <c r="AF15" s="4"/>
      <c r="AG15" s="4"/>
      <c r="AH15" s="4"/>
      <c r="AI15" s="4"/>
    </row>
    <row r="16" spans="1:35" ht="15">
      <c r="A16" s="66"/>
      <c r="B16" s="66"/>
      <c r="C16" s="66"/>
      <c r="D16" s="66"/>
      <c r="E16" s="66"/>
      <c r="F16" s="66"/>
      <c r="G16" s="66"/>
      <c r="H16" s="66"/>
      <c r="I16" s="66"/>
      <c r="J16" s="66"/>
      <c r="K16" s="66"/>
      <c r="L16" s="4"/>
      <c r="M16" s="4"/>
      <c r="N16" s="4"/>
      <c r="O16" s="4"/>
      <c r="P16" s="4"/>
      <c r="Q16" s="4"/>
      <c r="R16" s="4"/>
      <c r="S16" s="4"/>
      <c r="T16" s="4"/>
      <c r="U16" s="4"/>
      <c r="V16" s="4"/>
      <c r="W16" s="4"/>
      <c r="X16" s="4"/>
      <c r="Y16" s="4"/>
      <c r="Z16" s="4"/>
      <c r="AA16" s="4"/>
      <c r="AB16" s="4"/>
      <c r="AC16" s="4"/>
      <c r="AD16" s="4"/>
      <c r="AE16" s="4"/>
      <c r="AF16" s="4"/>
      <c r="AG16" s="4"/>
      <c r="AH16" s="4"/>
      <c r="AI16" s="4"/>
    </row>
    <row r="17" spans="1:35" ht="15">
      <c r="A17" s="66"/>
      <c r="B17" s="66"/>
      <c r="C17" s="66"/>
      <c r="D17" s="66"/>
      <c r="E17" s="66"/>
      <c r="F17" s="66"/>
      <c r="G17" s="66"/>
      <c r="H17" s="66"/>
      <c r="I17" s="66"/>
      <c r="J17" s="66"/>
      <c r="K17" s="66"/>
      <c r="L17" s="255" t="s">
        <v>195</v>
      </c>
      <c r="M17" s="267"/>
      <c r="N17" s="4"/>
      <c r="O17" s="4"/>
      <c r="P17" s="4"/>
      <c r="Q17" s="4"/>
      <c r="R17" s="4"/>
      <c r="S17" s="4"/>
      <c r="T17" s="4"/>
      <c r="U17" s="4"/>
      <c r="V17" s="4"/>
      <c r="W17" s="4"/>
      <c r="X17" s="4"/>
      <c r="Y17" s="4"/>
      <c r="Z17" s="4"/>
      <c r="AA17" s="4"/>
      <c r="AB17" s="4"/>
      <c r="AC17" s="4"/>
      <c r="AD17" s="4"/>
      <c r="AE17" s="4"/>
      <c r="AF17" s="4"/>
      <c r="AG17" s="4"/>
      <c r="AH17" s="4"/>
      <c r="AI17" s="4"/>
    </row>
    <row r="18" spans="1:35" ht="15">
      <c r="A18" s="112" t="s">
        <v>50</v>
      </c>
      <c r="B18" s="271" t="s">
        <v>151</v>
      </c>
      <c r="C18" s="271" t="s">
        <v>152</v>
      </c>
      <c r="D18" s="271" t="s">
        <v>153</v>
      </c>
      <c r="E18" s="66"/>
      <c r="F18" s="66"/>
      <c r="G18" s="66"/>
      <c r="H18" s="66"/>
      <c r="I18" s="66"/>
      <c r="J18" s="66"/>
      <c r="K18" s="66"/>
      <c r="L18" s="4"/>
      <c r="M18" s="4"/>
      <c r="N18" s="4"/>
      <c r="O18" s="4"/>
      <c r="P18" s="4"/>
      <c r="Q18" s="4"/>
      <c r="R18" s="4"/>
      <c r="S18" s="4"/>
      <c r="T18" s="4"/>
      <c r="U18" s="4"/>
      <c r="V18" s="4"/>
      <c r="W18" s="4"/>
      <c r="X18" s="4"/>
      <c r="Y18" s="4"/>
      <c r="Z18" s="4"/>
      <c r="AA18" s="4"/>
      <c r="AB18" s="4"/>
      <c r="AC18" s="4"/>
      <c r="AD18" s="4"/>
      <c r="AE18" s="4"/>
      <c r="AF18" s="4"/>
      <c r="AG18" s="4"/>
      <c r="AH18" s="4"/>
      <c r="AI18" s="4"/>
    </row>
    <row r="19" spans="1:35" ht="15">
      <c r="A19" s="112" t="s">
        <v>51</v>
      </c>
      <c r="B19" s="273">
        <f>C19/2</f>
        <v>0</v>
      </c>
      <c r="C19" s="273">
        <f>'ho-model'!D42</f>
        <v>0</v>
      </c>
      <c r="D19" s="273">
        <f>C19*1.5</f>
        <v>0</v>
      </c>
      <c r="E19" s="66"/>
      <c r="F19" s="66"/>
      <c r="G19" s="66"/>
      <c r="H19" s="66"/>
      <c r="I19" s="66"/>
      <c r="J19" s="66"/>
      <c r="K19" s="66"/>
      <c r="L19" s="4"/>
      <c r="M19" s="4"/>
      <c r="N19" s="4"/>
      <c r="O19" s="4"/>
      <c r="P19" s="4"/>
      <c r="Q19" s="4"/>
      <c r="R19" s="4"/>
      <c r="S19" s="4"/>
      <c r="T19" s="4"/>
      <c r="U19" s="4"/>
      <c r="V19" s="4"/>
      <c r="W19" s="4"/>
      <c r="X19" s="4"/>
      <c r="Y19" s="4"/>
      <c r="Z19" s="4"/>
      <c r="AA19" s="4"/>
      <c r="AB19" s="4"/>
      <c r="AC19" s="4"/>
      <c r="AD19" s="4"/>
      <c r="AE19" s="4"/>
      <c r="AF19" s="4"/>
      <c r="AG19" s="4"/>
      <c r="AH19" s="4"/>
      <c r="AI19" s="4"/>
    </row>
    <row r="20" spans="1:35" ht="15">
      <c r="A20" s="112" t="s">
        <v>53</v>
      </c>
      <c r="B20" s="273">
        <f>C20/2</f>
        <v>0</v>
      </c>
      <c r="C20" s="273">
        <f>'ho-model'!D43</f>
        <v>0</v>
      </c>
      <c r="D20" s="273">
        <f>C20*1.5</f>
        <v>0</v>
      </c>
      <c r="E20" s="66"/>
      <c r="F20" s="66"/>
      <c r="G20" s="66"/>
      <c r="H20" s="66"/>
      <c r="I20" s="66"/>
      <c r="J20" s="66"/>
      <c r="K20" s="66"/>
      <c r="L20" s="4"/>
      <c r="M20" s="4"/>
      <c r="N20" s="4"/>
      <c r="O20" s="4"/>
      <c r="P20" s="4"/>
      <c r="Q20" s="4"/>
      <c r="R20" s="4"/>
      <c r="S20" s="4"/>
      <c r="T20" s="4"/>
      <c r="U20" s="4"/>
      <c r="V20" s="4"/>
      <c r="W20" s="4"/>
      <c r="X20" s="4"/>
      <c r="Y20" s="4"/>
      <c r="Z20" s="4"/>
      <c r="AA20" s="4"/>
      <c r="AB20" s="4"/>
      <c r="AC20" s="4"/>
      <c r="AD20" s="4"/>
      <c r="AE20" s="4"/>
      <c r="AF20" s="4"/>
      <c r="AG20" s="4"/>
      <c r="AH20" s="4"/>
      <c r="AI20" s="4"/>
    </row>
    <row r="21" spans="1:35" ht="15">
      <c r="A21" s="112" t="s">
        <v>54</v>
      </c>
      <c r="B21" s="275" t="str">
        <f>C21</f>
        <v>0</v>
      </c>
      <c r="C21" s="275" t="str">
        <f>'ho-model'!D44</f>
        <v>0</v>
      </c>
      <c r="D21" s="275" t="str">
        <f>C21</f>
        <v>0</v>
      </c>
      <c r="E21" s="66"/>
      <c r="F21" s="66"/>
      <c r="G21" s="66"/>
      <c r="H21" s="66"/>
      <c r="I21" s="66"/>
      <c r="J21" s="66"/>
      <c r="K21" s="66"/>
      <c r="L21" s="4"/>
      <c r="M21" s="4"/>
      <c r="N21" s="4"/>
      <c r="O21" s="4"/>
      <c r="P21" s="4"/>
      <c r="Q21" s="4"/>
      <c r="R21" s="4"/>
      <c r="S21" s="4"/>
      <c r="T21" s="4"/>
      <c r="U21" s="4"/>
      <c r="V21" s="4"/>
      <c r="W21" s="4"/>
      <c r="X21" s="4"/>
      <c r="Y21" s="4"/>
      <c r="Z21" s="4"/>
      <c r="AA21" s="4"/>
      <c r="AB21" s="4"/>
      <c r="AC21" s="4"/>
      <c r="AD21" s="4"/>
      <c r="AE21" s="4"/>
      <c r="AF21" s="4"/>
      <c r="AG21" s="4"/>
      <c r="AH21" s="4"/>
      <c r="AI21" s="4"/>
    </row>
    <row r="22" spans="1:35" ht="15">
      <c r="A22" s="112" t="s">
        <v>55</v>
      </c>
      <c r="B22" s="273">
        <f>SUM(B19:B21)</f>
        <v>0</v>
      </c>
      <c r="C22" s="273">
        <f>SUM(C19:C21)</f>
        <v>0</v>
      </c>
      <c r="D22" s="273">
        <f>SUM(D19:D21)</f>
        <v>0</v>
      </c>
      <c r="E22" s="66"/>
      <c r="F22" s="66"/>
      <c r="G22" s="66"/>
      <c r="H22" s="66"/>
      <c r="I22" s="66"/>
      <c r="J22" s="66"/>
      <c r="K22" s="66"/>
      <c r="L22" s="4"/>
      <c r="M22" s="4"/>
      <c r="N22" s="4"/>
      <c r="O22" s="4"/>
      <c r="P22" s="4"/>
      <c r="Q22" s="4"/>
      <c r="R22" s="4"/>
      <c r="S22" s="4"/>
      <c r="T22" s="4"/>
      <c r="U22" s="4"/>
      <c r="V22" s="4"/>
      <c r="W22" s="4"/>
      <c r="X22" s="4"/>
      <c r="Y22" s="4"/>
      <c r="Z22" s="4"/>
      <c r="AA22" s="4"/>
      <c r="AB22" s="4"/>
      <c r="AC22" s="4"/>
      <c r="AD22" s="4"/>
      <c r="AE22" s="4"/>
      <c r="AF22" s="4"/>
      <c r="AG22" s="4"/>
      <c r="AH22" s="4"/>
      <c r="AI22" s="4"/>
    </row>
    <row r="23" spans="1:35" ht="15">
      <c r="A23" s="62"/>
      <c r="B23" s="66"/>
      <c r="C23" s="66"/>
      <c r="D23" s="66"/>
      <c r="E23" s="66"/>
      <c r="F23" s="66"/>
      <c r="G23" s="66"/>
      <c r="H23" s="66"/>
      <c r="I23" s="66"/>
      <c r="J23" s="66"/>
      <c r="K23" s="66"/>
      <c r="L23" s="4"/>
      <c r="M23" s="4"/>
      <c r="N23" s="4"/>
      <c r="O23" s="4"/>
      <c r="P23" s="4"/>
      <c r="Q23" s="4"/>
      <c r="R23" s="4"/>
      <c r="S23" s="4"/>
      <c r="T23" s="4"/>
      <c r="U23" s="4"/>
      <c r="V23" s="4"/>
      <c r="W23" s="4"/>
      <c r="X23" s="4"/>
      <c r="Y23" s="4"/>
      <c r="Z23" s="4"/>
      <c r="AA23" s="4"/>
      <c r="AB23" s="4"/>
      <c r="AC23" s="4"/>
      <c r="AD23" s="4"/>
      <c r="AE23" s="4"/>
      <c r="AF23" s="4"/>
      <c r="AG23" s="4"/>
      <c r="AH23" s="4"/>
      <c r="AI23" s="4"/>
    </row>
    <row r="24" spans="1:35" ht="15">
      <c r="A24" s="112" t="s">
        <v>157</v>
      </c>
      <c r="B24" s="273">
        <f>C24</f>
        <v>0</v>
      </c>
      <c r="C24" s="273">
        <f>'ho-model'!D47</f>
        <v>0</v>
      </c>
      <c r="D24" s="273">
        <f>C24</f>
        <v>0</v>
      </c>
      <c r="E24" s="66"/>
      <c r="F24" s="66"/>
      <c r="G24" s="66"/>
      <c r="H24" s="66"/>
      <c r="I24" s="66"/>
      <c r="J24" s="66"/>
      <c r="K24" s="66"/>
      <c r="L24" s="4"/>
      <c r="M24" s="4"/>
      <c r="N24" s="4"/>
      <c r="O24" s="4"/>
      <c r="P24" s="4"/>
      <c r="Q24" s="4"/>
      <c r="R24" s="4"/>
      <c r="S24" s="4"/>
      <c r="T24" s="4"/>
      <c r="U24" s="4"/>
      <c r="V24" s="4"/>
      <c r="W24" s="4"/>
      <c r="X24" s="4"/>
      <c r="Y24" s="4"/>
      <c r="Z24" s="4"/>
      <c r="AA24" s="4"/>
      <c r="AB24" s="4"/>
      <c r="AC24" s="4"/>
      <c r="AD24" s="4"/>
      <c r="AE24" s="4"/>
      <c r="AF24" s="4"/>
      <c r="AG24" s="4"/>
      <c r="AH24" s="4"/>
      <c r="AI24" s="4"/>
    </row>
    <row r="25" spans="1:35" ht="15">
      <c r="A25" s="66"/>
      <c r="B25" s="66"/>
      <c r="C25" s="66"/>
      <c r="D25" s="66"/>
      <c r="E25" s="66"/>
      <c r="F25" s="66"/>
      <c r="G25" s="66"/>
      <c r="H25" s="66"/>
      <c r="I25" s="66"/>
      <c r="J25" s="66"/>
      <c r="K25" s="66"/>
      <c r="L25" s="4"/>
      <c r="M25" s="4"/>
      <c r="N25" s="4"/>
      <c r="O25" s="4"/>
      <c r="P25" s="4"/>
      <c r="Q25" s="4"/>
      <c r="R25" s="4"/>
      <c r="S25" s="4"/>
      <c r="T25" s="4"/>
      <c r="U25" s="4"/>
      <c r="V25" s="4"/>
      <c r="W25" s="4"/>
      <c r="X25" s="4"/>
      <c r="Y25" s="4"/>
      <c r="Z25" s="4"/>
      <c r="AA25" s="4"/>
      <c r="AB25" s="4"/>
      <c r="AC25" s="4"/>
      <c r="AD25" s="4"/>
      <c r="AE25" s="4"/>
      <c r="AF25" s="4"/>
      <c r="AG25" s="4"/>
      <c r="AH25" s="4"/>
      <c r="AI25" s="4"/>
    </row>
    <row r="26" spans="1:35" ht="15">
      <c r="A26" s="127" t="s">
        <v>57</v>
      </c>
      <c r="B26" s="273">
        <f>B12</f>
        <v>0</v>
      </c>
      <c r="C26" s="273">
        <f>C12</f>
        <v>0</v>
      </c>
      <c r="D26" s="273">
        <f>D12</f>
        <v>0</v>
      </c>
      <c r="E26" s="66"/>
      <c r="F26" s="66"/>
      <c r="G26" s="66"/>
      <c r="H26" s="66"/>
      <c r="I26" s="66"/>
      <c r="J26" s="66"/>
      <c r="K26" s="66"/>
      <c r="L26" s="4"/>
      <c r="M26" s="4"/>
      <c r="N26" s="4"/>
      <c r="O26" s="4"/>
      <c r="P26" s="4"/>
      <c r="Q26" s="4"/>
      <c r="R26" s="4"/>
      <c r="S26" s="4"/>
      <c r="T26" s="4"/>
      <c r="U26" s="4"/>
      <c r="V26" s="4"/>
      <c r="W26" s="4"/>
      <c r="X26" s="4"/>
      <c r="Y26" s="4"/>
      <c r="Z26" s="4"/>
      <c r="AA26" s="4"/>
      <c r="AB26" s="4"/>
      <c r="AC26" s="4"/>
      <c r="AD26" s="4"/>
      <c r="AE26" s="4"/>
      <c r="AF26" s="4"/>
      <c r="AG26" s="4"/>
      <c r="AH26" s="4"/>
      <c r="AI26" s="4"/>
    </row>
    <row r="27" spans="1:35" ht="15">
      <c r="A27" s="66"/>
      <c r="B27" s="66"/>
      <c r="C27" s="66"/>
      <c r="D27" s="66"/>
      <c r="E27" s="66"/>
      <c r="F27" s="66"/>
      <c r="G27" s="66"/>
      <c r="H27" s="66"/>
      <c r="I27" s="66"/>
      <c r="J27" s="66"/>
      <c r="K27" s="66"/>
      <c r="L27" s="4"/>
      <c r="M27" s="4"/>
      <c r="N27" s="4"/>
      <c r="O27" s="4"/>
      <c r="P27" s="4"/>
      <c r="Q27" s="4"/>
      <c r="R27" s="4"/>
      <c r="S27" s="4"/>
      <c r="T27" s="4"/>
      <c r="U27" s="4"/>
      <c r="V27" s="4"/>
      <c r="W27" s="4"/>
      <c r="X27" s="4"/>
      <c r="Y27" s="4"/>
      <c r="Z27" s="4"/>
      <c r="AA27" s="4"/>
      <c r="AB27" s="4"/>
      <c r="AC27" s="4"/>
      <c r="AD27" s="4"/>
      <c r="AE27" s="4"/>
      <c r="AF27" s="4"/>
      <c r="AG27" s="4"/>
      <c r="AH27" s="4"/>
      <c r="AI27" s="4"/>
    </row>
    <row r="28" spans="1:35" ht="15">
      <c r="A28" s="112" t="s">
        <v>58</v>
      </c>
      <c r="B28" s="273">
        <f>B14</f>
        <v>0</v>
      </c>
      <c r="C28" s="273">
        <f>C14</f>
        <v>0</v>
      </c>
      <c r="D28" s="273">
        <f>D14</f>
        <v>0</v>
      </c>
      <c r="E28" s="66"/>
      <c r="F28" s="66"/>
      <c r="G28" s="66"/>
      <c r="H28" s="66"/>
      <c r="I28" s="66"/>
      <c r="J28" s="66"/>
      <c r="K28" s="66"/>
      <c r="L28" s="4"/>
      <c r="M28" s="4"/>
      <c r="N28" s="4"/>
      <c r="O28" s="4"/>
      <c r="P28" s="4"/>
      <c r="Q28" s="4"/>
      <c r="R28" s="4"/>
      <c r="S28" s="4"/>
      <c r="T28" s="4"/>
      <c r="U28" s="4"/>
      <c r="V28" s="4"/>
      <c r="W28" s="4"/>
      <c r="X28" s="4"/>
      <c r="Y28" s="4"/>
      <c r="Z28" s="4"/>
      <c r="AA28" s="4"/>
      <c r="AB28" s="4"/>
      <c r="AC28" s="4"/>
      <c r="AD28" s="4"/>
      <c r="AE28" s="4"/>
      <c r="AF28" s="4"/>
      <c r="AG28" s="4"/>
      <c r="AH28" s="4"/>
      <c r="AI28" s="4"/>
    </row>
    <row r="29" spans="1:35" ht="15">
      <c r="A29" s="66"/>
      <c r="B29" s="66"/>
      <c r="C29" s="66"/>
      <c r="D29" s="66"/>
      <c r="E29" s="66"/>
      <c r="F29" s="66"/>
      <c r="G29" s="66"/>
      <c r="H29" s="66"/>
      <c r="I29" s="66"/>
      <c r="J29" s="66"/>
      <c r="K29" s="66"/>
      <c r="L29" s="4"/>
      <c r="M29" s="4"/>
      <c r="N29" s="4"/>
      <c r="O29" s="4"/>
      <c r="P29" s="4"/>
      <c r="Q29" s="4"/>
      <c r="R29" s="4"/>
      <c r="S29" s="4"/>
      <c r="T29" s="4"/>
      <c r="U29" s="4"/>
      <c r="V29" s="4"/>
      <c r="W29" s="4"/>
      <c r="X29" s="4"/>
      <c r="Y29" s="4"/>
      <c r="Z29" s="4"/>
      <c r="AA29" s="4"/>
      <c r="AB29" s="4"/>
      <c r="AC29" s="4"/>
      <c r="AD29" s="4"/>
      <c r="AE29" s="4"/>
      <c r="AF29" s="4"/>
      <c r="AG29" s="4"/>
      <c r="AH29" s="4"/>
      <c r="AI29" s="4"/>
    </row>
    <row r="30" spans="1:35" ht="15">
      <c r="A30" s="112" t="s">
        <v>59</v>
      </c>
      <c r="B30" s="275" t="str">
        <f>IF(C22&lt;&gt;0,C30/C22*B22,"0")</f>
        <v>0</v>
      </c>
      <c r="C30" s="275" t="str">
        <f>'ho-model'!D53</f>
        <v>0</v>
      </c>
      <c r="D30" s="275" t="str">
        <f>IF(C22&lt;&gt;0,C30/C22*D22,"0")</f>
        <v>0</v>
      </c>
      <c r="E30" s="66"/>
      <c r="F30" s="66"/>
      <c r="G30" s="66"/>
      <c r="H30" s="66"/>
      <c r="I30" s="66"/>
      <c r="J30" s="66"/>
      <c r="K30" s="66"/>
      <c r="L30" s="4"/>
      <c r="M30" s="4"/>
      <c r="N30" s="4"/>
      <c r="O30" s="4"/>
      <c r="P30" s="4"/>
      <c r="Q30" s="4"/>
      <c r="R30" s="4"/>
      <c r="S30" s="4"/>
      <c r="T30" s="4"/>
      <c r="U30" s="4"/>
      <c r="V30" s="4"/>
      <c r="W30" s="4"/>
      <c r="X30" s="4"/>
      <c r="Y30" s="4"/>
      <c r="Z30" s="4"/>
      <c r="AA30" s="4"/>
      <c r="AB30" s="4"/>
      <c r="AC30" s="4"/>
      <c r="AD30" s="4"/>
      <c r="AE30" s="4"/>
      <c r="AF30" s="4"/>
      <c r="AG30" s="4"/>
      <c r="AH30" s="4"/>
      <c r="AI30" s="4"/>
    </row>
    <row r="31" spans="1:35" ht="15">
      <c r="A31" s="62"/>
      <c r="B31" s="66"/>
      <c r="C31" s="66"/>
      <c r="D31" s="66"/>
      <c r="E31" s="66"/>
      <c r="F31" s="66"/>
      <c r="G31" s="66"/>
      <c r="H31" s="66"/>
      <c r="I31" s="66"/>
      <c r="J31" s="66"/>
      <c r="K31" s="66"/>
      <c r="L31" s="4"/>
      <c r="M31" s="4"/>
      <c r="N31" s="4"/>
      <c r="O31" s="4"/>
      <c r="P31" s="4"/>
      <c r="Q31" s="4"/>
      <c r="R31" s="4"/>
      <c r="S31" s="4"/>
      <c r="T31" s="4"/>
      <c r="U31" s="4"/>
      <c r="V31" s="4"/>
      <c r="W31" s="4"/>
      <c r="X31" s="4"/>
      <c r="Y31" s="4"/>
      <c r="Z31" s="4"/>
      <c r="AA31" s="4"/>
      <c r="AB31" s="4"/>
      <c r="AC31" s="4"/>
      <c r="AD31" s="4"/>
      <c r="AE31" s="4"/>
      <c r="AF31" s="4"/>
      <c r="AG31" s="4"/>
      <c r="AH31" s="4"/>
      <c r="AI31" s="4"/>
    </row>
    <row r="32" spans="1:35" ht="15">
      <c r="A32" s="112" t="s">
        <v>60</v>
      </c>
      <c r="B32" s="275" t="str">
        <f>IF(C22&lt;&gt;0,C32/C22*B22,"0")</f>
        <v>0</v>
      </c>
      <c r="C32" s="275">
        <f>'ho-model'!D55</f>
        <v>0</v>
      </c>
      <c r="D32" s="275" t="str">
        <f>IF(C22&lt;&gt;0,C32/C22*D22,"0")</f>
        <v>0</v>
      </c>
      <c r="E32" s="66"/>
      <c r="F32" s="66"/>
      <c r="G32" s="66"/>
      <c r="H32" s="66"/>
      <c r="I32" s="66"/>
      <c r="J32" s="66"/>
      <c r="K32" s="66"/>
      <c r="L32" s="4"/>
      <c r="M32" s="4"/>
      <c r="N32" s="4"/>
      <c r="O32" s="4"/>
      <c r="P32" s="4"/>
      <c r="Q32" s="4"/>
      <c r="R32" s="4"/>
      <c r="S32" s="4"/>
      <c r="T32" s="4"/>
      <c r="U32" s="4"/>
      <c r="V32" s="4"/>
      <c r="W32" s="4"/>
      <c r="X32" s="4"/>
      <c r="Y32" s="4"/>
      <c r="Z32" s="4"/>
      <c r="AA32" s="4"/>
      <c r="AB32" s="4"/>
      <c r="AC32" s="4"/>
      <c r="AD32" s="4"/>
      <c r="AE32" s="4"/>
      <c r="AF32" s="4"/>
      <c r="AG32" s="4"/>
      <c r="AH32" s="4"/>
      <c r="AI32" s="4"/>
    </row>
    <row r="33" spans="1:35" ht="15">
      <c r="A33" s="62"/>
      <c r="B33" s="66"/>
      <c r="C33" s="66"/>
      <c r="D33" s="66"/>
      <c r="E33" s="66"/>
      <c r="F33" s="66"/>
      <c r="G33" s="66"/>
      <c r="H33" s="66"/>
      <c r="I33" s="66"/>
      <c r="J33" s="66"/>
      <c r="K33" s="66"/>
      <c r="L33" s="4"/>
      <c r="M33" s="4"/>
      <c r="N33" s="4"/>
      <c r="O33" s="4"/>
      <c r="P33" s="4"/>
      <c r="Q33" s="4"/>
      <c r="R33" s="4"/>
      <c r="S33" s="4"/>
      <c r="T33" s="4"/>
      <c r="U33" s="4"/>
      <c r="V33" s="4"/>
      <c r="W33" s="4"/>
      <c r="X33" s="4"/>
      <c r="Y33" s="4"/>
      <c r="Z33" s="4"/>
      <c r="AA33" s="4"/>
      <c r="AB33" s="4"/>
      <c r="AC33" s="4"/>
      <c r="AD33" s="4"/>
      <c r="AE33" s="4"/>
      <c r="AF33" s="4"/>
      <c r="AG33" s="4"/>
      <c r="AH33" s="4"/>
      <c r="AI33" s="4"/>
    </row>
    <row r="34" spans="1:35" ht="15">
      <c r="A34" s="112" t="s">
        <v>61</v>
      </c>
      <c r="B34" s="273">
        <f>C34/4*3</f>
        <v>0</v>
      </c>
      <c r="C34" s="273">
        <f>'ho-model'!D57</f>
        <v>0</v>
      </c>
      <c r="D34" s="273">
        <f>C34*1.25</f>
        <v>0</v>
      </c>
      <c r="E34" s="66"/>
      <c r="F34" s="66"/>
      <c r="G34" s="66"/>
      <c r="H34" s="66"/>
      <c r="I34" s="66"/>
      <c r="J34" s="66"/>
      <c r="K34" s="66"/>
      <c r="L34" s="4"/>
      <c r="M34" s="4"/>
      <c r="N34" s="4"/>
      <c r="O34" s="4"/>
      <c r="P34" s="4"/>
      <c r="Q34" s="4"/>
      <c r="R34" s="4"/>
      <c r="S34" s="4"/>
      <c r="T34" s="4"/>
      <c r="U34" s="4"/>
      <c r="V34" s="4"/>
      <c r="W34" s="4"/>
      <c r="X34" s="4"/>
      <c r="Y34" s="4"/>
      <c r="Z34" s="4"/>
      <c r="AA34" s="4"/>
      <c r="AB34" s="4"/>
      <c r="AC34" s="4"/>
      <c r="AD34" s="4"/>
      <c r="AE34" s="4"/>
      <c r="AF34" s="4"/>
      <c r="AG34" s="4"/>
      <c r="AH34" s="4"/>
      <c r="AI34" s="4"/>
    </row>
    <row r="35" spans="1:35" ht="15">
      <c r="A35" s="62"/>
      <c r="B35" s="66"/>
      <c r="C35" s="66"/>
      <c r="D35" s="66"/>
      <c r="E35" s="66"/>
      <c r="F35" s="66"/>
      <c r="G35" s="66"/>
      <c r="H35" s="66"/>
      <c r="I35" s="66"/>
      <c r="J35" s="66"/>
      <c r="K35" s="66"/>
      <c r="L35" s="4"/>
      <c r="M35" s="4"/>
      <c r="N35" s="4"/>
      <c r="O35" s="4"/>
      <c r="P35" s="4"/>
      <c r="Q35" s="4"/>
      <c r="R35" s="4"/>
      <c r="S35" s="4"/>
      <c r="T35" s="4"/>
      <c r="U35" s="4"/>
      <c r="V35" s="4"/>
      <c r="W35" s="4"/>
      <c r="X35" s="4"/>
      <c r="Y35" s="4"/>
      <c r="Z35" s="4"/>
      <c r="AA35" s="4"/>
      <c r="AB35" s="4"/>
      <c r="AC35" s="4"/>
      <c r="AD35" s="4"/>
      <c r="AE35" s="4"/>
      <c r="AF35" s="4"/>
      <c r="AG35" s="4"/>
      <c r="AH35" s="4"/>
      <c r="AI35" s="4"/>
    </row>
    <row r="36" spans="1:35" ht="15">
      <c r="A36" s="110" t="s">
        <v>62</v>
      </c>
      <c r="B36" s="273">
        <f>B24+B26+B28+B30+B32+B34</f>
        <v>0</v>
      </c>
      <c r="C36" s="273">
        <f>C24+C26+C28+C30+C32+C34</f>
        <v>0</v>
      </c>
      <c r="D36" s="273">
        <f>D24+D26+D28+D30+D32+D34</f>
        <v>0</v>
      </c>
      <c r="E36" s="66"/>
      <c r="F36" s="66"/>
      <c r="G36" s="66"/>
      <c r="H36" s="66"/>
      <c r="I36" s="66"/>
      <c r="J36" s="66"/>
      <c r="K36" s="66"/>
      <c r="L36" s="4"/>
      <c r="M36" s="4"/>
      <c r="N36" s="4"/>
      <c r="O36" s="4"/>
      <c r="P36" s="4"/>
      <c r="Q36" s="4"/>
      <c r="R36" s="4"/>
      <c r="S36" s="4"/>
      <c r="T36" s="4"/>
      <c r="U36" s="4"/>
      <c r="V36" s="4"/>
      <c r="W36" s="4"/>
      <c r="X36" s="4"/>
      <c r="Y36" s="4"/>
      <c r="Z36" s="4"/>
      <c r="AA36" s="4"/>
      <c r="AB36" s="4"/>
      <c r="AC36" s="4"/>
      <c r="AD36" s="4"/>
      <c r="AE36" s="4"/>
      <c r="AF36" s="4"/>
      <c r="AG36" s="4"/>
      <c r="AH36" s="4"/>
      <c r="AI36" s="4"/>
    </row>
    <row r="37" spans="1:35" ht="15">
      <c r="A37" s="66"/>
      <c r="B37" s="66"/>
      <c r="C37" s="66"/>
      <c r="D37" s="66"/>
      <c r="E37" s="66"/>
      <c r="F37" s="66"/>
      <c r="G37" s="66"/>
      <c r="H37" s="66"/>
      <c r="I37" s="66"/>
      <c r="J37" s="66"/>
      <c r="K37" s="66"/>
      <c r="L37" s="4"/>
      <c r="M37" s="4"/>
      <c r="N37" s="4"/>
      <c r="O37" s="4"/>
      <c r="P37" s="4"/>
      <c r="Q37" s="4"/>
      <c r="R37" s="4"/>
      <c r="S37" s="4"/>
      <c r="T37" s="4"/>
      <c r="U37" s="4"/>
      <c r="V37" s="4"/>
      <c r="W37" s="4"/>
      <c r="X37" s="4"/>
      <c r="Y37" s="4"/>
      <c r="Z37" s="4"/>
      <c r="AA37" s="4"/>
      <c r="AB37" s="4"/>
      <c r="AC37" s="4"/>
      <c r="AD37" s="4"/>
      <c r="AE37" s="4"/>
      <c r="AF37" s="4"/>
      <c r="AG37" s="4"/>
      <c r="AH37" s="4"/>
      <c r="AI37" s="4"/>
    </row>
    <row r="38" spans="1:35" ht="15">
      <c r="A38" s="17"/>
      <c r="B38" s="17"/>
      <c r="C38" s="17"/>
      <c r="D38" s="17"/>
      <c r="E38" s="17"/>
      <c r="F38" s="17"/>
      <c r="G38" s="17"/>
      <c r="H38" s="17"/>
      <c r="I38" s="17"/>
      <c r="J38" s="17"/>
      <c r="K38" s="17"/>
      <c r="L38" s="4"/>
      <c r="M38" s="4"/>
      <c r="N38" s="4"/>
      <c r="O38" s="4"/>
      <c r="P38" s="4"/>
      <c r="Q38" s="4"/>
      <c r="R38" s="4"/>
      <c r="S38" s="4"/>
      <c r="T38" s="4"/>
      <c r="U38" s="4"/>
      <c r="V38" s="4"/>
      <c r="W38" s="4"/>
      <c r="X38" s="4"/>
      <c r="Y38" s="4"/>
      <c r="Z38" s="4"/>
      <c r="AA38" s="4"/>
      <c r="AB38" s="4"/>
      <c r="AC38" s="4"/>
      <c r="AD38" s="4"/>
      <c r="AE38" s="4"/>
      <c r="AF38" s="4"/>
      <c r="AG38" s="4"/>
      <c r="AH38" s="4"/>
      <c r="AI38" s="4"/>
    </row>
    <row r="39" spans="1:35" ht="15">
      <c r="A39" s="66"/>
      <c r="B39" s="66"/>
      <c r="C39" s="66"/>
      <c r="D39" s="66"/>
      <c r="E39" s="66"/>
      <c r="F39" s="66"/>
      <c r="G39" s="66"/>
      <c r="H39" s="66"/>
      <c r="I39" s="66"/>
      <c r="J39" s="66"/>
      <c r="K39" s="66"/>
      <c r="L39" s="4"/>
      <c r="M39" s="4"/>
      <c r="N39" s="4"/>
      <c r="O39" s="4"/>
      <c r="P39" s="4"/>
      <c r="Q39" s="4"/>
      <c r="R39" s="4"/>
      <c r="S39" s="4"/>
      <c r="T39" s="4"/>
      <c r="U39" s="4"/>
      <c r="V39" s="4"/>
      <c r="W39" s="4"/>
      <c r="X39" s="4"/>
      <c r="Y39" s="4"/>
      <c r="Z39" s="4"/>
      <c r="AA39" s="4"/>
      <c r="AB39" s="4"/>
      <c r="AC39" s="4"/>
      <c r="AD39" s="4"/>
      <c r="AE39" s="4"/>
      <c r="AF39" s="4"/>
      <c r="AG39" s="4"/>
      <c r="AH39" s="4"/>
      <c r="AI39" s="4"/>
    </row>
    <row r="40" spans="1:35" ht="15">
      <c r="A40" s="66"/>
      <c r="B40" s="66"/>
      <c r="C40" s="66"/>
      <c r="D40" s="66"/>
      <c r="E40" s="66"/>
      <c r="F40" s="66"/>
      <c r="G40" s="66"/>
      <c r="H40" s="66"/>
      <c r="I40" s="66"/>
      <c r="J40" s="66"/>
      <c r="K40" s="66"/>
      <c r="L40" s="4"/>
      <c r="M40" s="4"/>
      <c r="N40" s="4"/>
      <c r="O40" s="4"/>
      <c r="P40" s="4"/>
      <c r="Q40" s="4"/>
      <c r="R40" s="4"/>
      <c r="S40" s="4"/>
      <c r="T40" s="4"/>
      <c r="U40" s="4"/>
      <c r="V40" s="4"/>
      <c r="W40" s="4"/>
      <c r="X40" s="4"/>
      <c r="Y40" s="4"/>
      <c r="Z40" s="4"/>
      <c r="AA40" s="4"/>
      <c r="AB40" s="4"/>
      <c r="AC40" s="4"/>
      <c r="AD40" s="4"/>
      <c r="AE40" s="4"/>
      <c r="AF40" s="4"/>
      <c r="AG40" s="4"/>
      <c r="AH40" s="4"/>
      <c r="AI40" s="4"/>
    </row>
    <row r="41" spans="1:35" ht="15">
      <c r="A41" s="66"/>
      <c r="B41" s="66"/>
      <c r="C41" s="66"/>
      <c r="D41" s="66"/>
      <c r="E41" s="66"/>
      <c r="F41" s="66"/>
      <c r="G41" s="66"/>
      <c r="H41" s="66"/>
      <c r="I41" s="66"/>
      <c r="J41" s="66"/>
      <c r="K41" s="66"/>
      <c r="L41" s="4"/>
      <c r="M41" s="4"/>
      <c r="N41" s="4"/>
      <c r="O41" s="4"/>
      <c r="P41" s="4"/>
      <c r="Q41" s="4"/>
      <c r="R41" s="4"/>
      <c r="S41" s="4"/>
      <c r="T41" s="4"/>
      <c r="U41" s="4"/>
      <c r="V41" s="4"/>
      <c r="W41" s="4"/>
      <c r="X41" s="4"/>
      <c r="Y41" s="4"/>
      <c r="Z41" s="4"/>
      <c r="AA41" s="4"/>
      <c r="AB41" s="4"/>
      <c r="AC41" s="4"/>
      <c r="AD41" s="4"/>
      <c r="AE41" s="4"/>
      <c r="AF41" s="4"/>
      <c r="AG41" s="4"/>
      <c r="AH41" s="4"/>
      <c r="AI41" s="4"/>
    </row>
    <row r="42" spans="1:35" ht="15">
      <c r="A42" s="66"/>
      <c r="B42" s="66"/>
      <c r="C42" s="66"/>
      <c r="D42" s="66"/>
      <c r="E42" s="66"/>
      <c r="F42" s="66"/>
      <c r="G42" s="66"/>
      <c r="H42" s="66"/>
      <c r="I42" s="66"/>
      <c r="J42" s="66"/>
      <c r="K42" s="66"/>
      <c r="L42" s="4"/>
      <c r="M42" s="4"/>
      <c r="N42" s="4"/>
      <c r="O42" s="4"/>
      <c r="P42" s="4"/>
      <c r="Q42" s="4"/>
      <c r="R42" s="4"/>
      <c r="S42" s="4"/>
      <c r="T42" s="4"/>
      <c r="U42" s="4"/>
      <c r="V42" s="4"/>
      <c r="W42" s="4"/>
      <c r="X42" s="4"/>
      <c r="Y42" s="4"/>
      <c r="Z42" s="4"/>
      <c r="AA42" s="4"/>
      <c r="AB42" s="4"/>
      <c r="AC42" s="4"/>
      <c r="AD42" s="4"/>
      <c r="AE42" s="4"/>
      <c r="AF42" s="4"/>
      <c r="AG42" s="4"/>
      <c r="AH42" s="4"/>
      <c r="AI42" s="4"/>
    </row>
    <row r="43" spans="1:35" ht="15">
      <c r="A43" s="107" t="s">
        <v>235</v>
      </c>
      <c r="B43" s="232">
        <v>0</v>
      </c>
      <c r="C43" s="129">
        <f>C36</f>
        <v>0</v>
      </c>
      <c r="D43" s="232">
        <v>0</v>
      </c>
      <c r="L43" s="106" t="s">
        <v>83</v>
      </c>
      <c r="M43" s="4"/>
      <c r="N43" s="4"/>
      <c r="O43" s="4"/>
      <c r="P43" s="4"/>
      <c r="Q43" s="4"/>
      <c r="R43" s="4"/>
      <c r="S43" s="4"/>
      <c r="T43" s="4"/>
      <c r="U43" s="4"/>
      <c r="V43" s="4"/>
      <c r="W43" s="4"/>
      <c r="X43" s="4"/>
      <c r="Y43" s="4"/>
      <c r="Z43" s="4"/>
      <c r="AA43" s="4"/>
      <c r="AB43" s="4"/>
      <c r="AC43" s="4"/>
      <c r="AD43" s="4"/>
      <c r="AE43" s="4"/>
      <c r="AF43" s="4"/>
      <c r="AG43" s="4"/>
      <c r="AH43" s="4"/>
      <c r="AI43" s="4"/>
    </row>
    <row r="44" spans="12:35" ht="15">
      <c r="L44" s="4"/>
      <c r="M44" s="4"/>
      <c r="N44" s="4"/>
      <c r="O44" s="4"/>
      <c r="P44" s="4"/>
      <c r="Q44" s="4"/>
      <c r="R44" s="4"/>
      <c r="S44" s="4"/>
      <c r="T44" s="4"/>
      <c r="U44" s="4"/>
      <c r="V44" s="4"/>
      <c r="W44" s="4"/>
      <c r="X44" s="4"/>
      <c r="Y44" s="4"/>
      <c r="Z44" s="4"/>
      <c r="AA44" s="4"/>
      <c r="AB44" s="4"/>
      <c r="AC44" s="4"/>
      <c r="AD44" s="4"/>
      <c r="AE44" s="4"/>
      <c r="AF44" s="4"/>
      <c r="AG44" s="4"/>
      <c r="AH44" s="4"/>
      <c r="AI44" s="4"/>
    </row>
    <row r="45" spans="1:35"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117" spans="1:4" ht="15">
      <c r="A117" s="66"/>
      <c r="B117" s="50"/>
      <c r="C117" s="50"/>
      <c r="D117" s="50"/>
    </row>
    <row r="118" spans="2:4" ht="15">
      <c r="B118" s="44"/>
      <c r="C118" s="44"/>
      <c r="D118" s="44"/>
    </row>
    <row r="119" spans="2:4" ht="15">
      <c r="B119" s="44"/>
      <c r="C119" s="44"/>
      <c r="D119" s="44"/>
    </row>
    <row r="120" spans="2:4" ht="15">
      <c r="B120" s="44"/>
      <c r="C120" s="44"/>
      <c r="D120" s="44"/>
    </row>
    <row r="121" spans="1:4" ht="15">
      <c r="A121" s="99"/>
      <c r="B121" s="44"/>
      <c r="C121" s="44"/>
      <c r="D121" s="44"/>
    </row>
    <row r="122" spans="1:4" ht="15">
      <c r="A122" s="66"/>
      <c r="B122" s="44"/>
      <c r="C122" s="44"/>
      <c r="D122" s="44"/>
    </row>
    <row r="123" spans="1:4" ht="15">
      <c r="A123" s="100"/>
      <c r="B123" s="44"/>
      <c r="C123" s="44"/>
      <c r="D123" s="44"/>
    </row>
    <row r="124" spans="1:4" ht="15">
      <c r="A124" s="66"/>
      <c r="B124" s="44"/>
      <c r="C124" s="44"/>
      <c r="D124" s="44"/>
    </row>
    <row r="125" spans="1:4" ht="15">
      <c r="A125" s="102"/>
      <c r="B125" s="44"/>
      <c r="C125" s="44"/>
      <c r="D125" s="44"/>
    </row>
    <row r="127" ht="15">
      <c r="L127" s="156"/>
    </row>
    <row r="129" spans="1:4" ht="15">
      <c r="A129" s="66"/>
      <c r="B129" s="50"/>
      <c r="C129" s="50"/>
      <c r="D129" s="50"/>
    </row>
    <row r="130" spans="2:4" ht="15">
      <c r="B130" s="44"/>
      <c r="C130" s="44"/>
      <c r="D130" s="44"/>
    </row>
    <row r="131" spans="2:4" ht="15">
      <c r="B131" s="44"/>
      <c r="C131" s="44"/>
      <c r="D131" s="44"/>
    </row>
    <row r="132" spans="2:4" ht="15">
      <c r="B132" s="51"/>
      <c r="C132" s="51"/>
      <c r="D132" s="51"/>
    </row>
    <row r="133" spans="1:4" ht="15">
      <c r="A133" s="66"/>
      <c r="B133" s="44"/>
      <c r="C133" s="44"/>
      <c r="D133" s="44"/>
    </row>
    <row r="134" ht="15">
      <c r="A134" s="62"/>
    </row>
    <row r="135" spans="1:4" ht="15">
      <c r="A135" s="66"/>
      <c r="B135" s="44"/>
      <c r="C135" s="44"/>
      <c r="D135" s="44"/>
    </row>
    <row r="137" spans="1:4" ht="15">
      <c r="A137" s="100"/>
      <c r="B137" s="44"/>
      <c r="C137" s="44"/>
      <c r="D137" s="44"/>
    </row>
    <row r="139" spans="1:4" ht="15">
      <c r="A139" s="66"/>
      <c r="B139" s="44"/>
      <c r="C139" s="44"/>
      <c r="D139" s="44"/>
    </row>
    <row r="141" spans="1:4" ht="15">
      <c r="A141" s="66"/>
      <c r="B141" s="51"/>
      <c r="C141" s="51"/>
      <c r="D141" s="51"/>
    </row>
    <row r="142" ht="15">
      <c r="A142" s="62"/>
    </row>
    <row r="143" spans="1:4" ht="15">
      <c r="A143" s="66"/>
      <c r="B143" s="51"/>
      <c r="C143" s="51"/>
      <c r="D143" s="51"/>
    </row>
    <row r="144" ht="15">
      <c r="A144" s="62"/>
    </row>
    <row r="145" spans="1:4" ht="15">
      <c r="A145" s="66"/>
      <c r="B145" s="44"/>
      <c r="C145" s="44"/>
      <c r="D145" s="44"/>
    </row>
    <row r="146" ht="15">
      <c r="A146" s="62"/>
    </row>
    <row r="147" spans="1:7" ht="15">
      <c r="A147" s="62"/>
      <c r="B147" s="44"/>
      <c r="C147" s="44"/>
      <c r="D147" s="44"/>
      <c r="G147" s="156"/>
    </row>
  </sheetData>
  <sheetProtection algorithmName="SHA-512" hashValue="750hxrBveqLBH4qUh9SrPQPe1vRKKll/pQfX6/4Kf7WYts/puYdLGKnLnqKuTGZZ90t4K+WQ52ugyO/QqGvf2g==" saltValue="RnoQevzcLGLntMZh2oLFBg==" spinCount="100000" sheet="1" objects="1" scenarios="1"/>
  <mergeCells count="1">
    <mergeCell ref="L17:M17"/>
  </mergeCells>
  <hyperlinks>
    <hyperlink ref="L17" location="Hovedmodel!D88" display="Tilbage til hovedmodel"/>
    <hyperlink ref="L43" location="'h-var'!A1" display="Til top af siden"/>
    <hyperlink ref="L17:M17" location="'ho-model'!D88" display="Tilbage til hovedmodel"/>
  </hyperlink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3EA2-5C32-4CB2-9E8B-B0FEEF5867AB}">
  <sheetPr>
    <pageSetUpPr fitToPage="1"/>
  </sheetPr>
  <dimension ref="A1:S143"/>
  <sheetViews>
    <sheetView workbookViewId="0" topLeftCell="A1">
      <selection activeCell="H2" sqref="H2"/>
    </sheetView>
  </sheetViews>
  <sheetFormatPr defaultColWidth="9.140625" defaultRowHeight="15"/>
  <cols>
    <col min="1" max="1" width="2.7109375" style="0" customWidth="1"/>
    <col min="2" max="2" width="63.7109375" style="0" customWidth="1"/>
    <col min="3" max="3" width="3.7109375" style="0" customWidth="1"/>
    <col min="4" max="4" width="14.7109375" style="0" customWidth="1"/>
    <col min="5" max="5" width="6.7109375" style="0" customWidth="1"/>
    <col min="6" max="6" width="4.7109375" style="0" customWidth="1"/>
    <col min="7" max="7" width="16.7109375" style="0" customWidth="1"/>
    <col min="8" max="8" width="14.7109375" style="0" customWidth="1"/>
    <col min="9" max="9" width="6.7109375" style="0" customWidth="1"/>
    <col min="10" max="10" width="14.7109375" style="0" customWidth="1"/>
  </cols>
  <sheetData>
    <row r="1" spans="1:19" ht="21">
      <c r="A1" s="1"/>
      <c r="B1" s="2" t="s">
        <v>91</v>
      </c>
      <c r="C1" s="3"/>
      <c r="D1" s="4"/>
      <c r="E1" s="4"/>
      <c r="F1" s="5"/>
      <c r="G1" s="239" t="s">
        <v>6</v>
      </c>
      <c r="H1" s="240"/>
      <c r="I1" s="240"/>
      <c r="J1" s="4"/>
      <c r="K1" s="4"/>
      <c r="L1" s="4"/>
      <c r="M1" s="4"/>
      <c r="N1" s="4"/>
      <c r="O1" s="4"/>
      <c r="P1" s="4"/>
      <c r="Q1" s="4"/>
      <c r="R1" s="4"/>
      <c r="S1" s="4"/>
    </row>
    <row r="2" spans="1:19" ht="17.45">
      <c r="A2" s="6"/>
      <c r="B2" s="7" t="s">
        <v>8</v>
      </c>
      <c r="C2" s="241"/>
      <c r="D2" s="242"/>
      <c r="E2" s="242"/>
      <c r="F2" s="243"/>
      <c r="G2" s="8"/>
      <c r="H2" s="9" t="s">
        <v>7</v>
      </c>
      <c r="I2" s="8"/>
      <c r="J2" s="4"/>
      <c r="K2" s="4"/>
      <c r="L2" s="4"/>
      <c r="M2" s="4"/>
      <c r="N2" s="4"/>
      <c r="O2" s="4"/>
      <c r="P2" s="4"/>
      <c r="Q2" s="4"/>
      <c r="R2" s="4"/>
      <c r="S2" s="4"/>
    </row>
    <row r="3" spans="1:19" ht="15">
      <c r="A3" s="10"/>
      <c r="B3" s="11" t="s">
        <v>10</v>
      </c>
      <c r="C3" s="12"/>
      <c r="D3" s="13"/>
      <c r="E3" s="13"/>
      <c r="F3" s="14"/>
      <c r="G3" s="13"/>
      <c r="H3" s="13"/>
      <c r="I3" s="13"/>
      <c r="J3" s="4"/>
      <c r="K3" s="4"/>
      <c r="L3" s="4"/>
      <c r="M3" s="4"/>
      <c r="N3" s="4"/>
      <c r="O3" s="4"/>
      <c r="P3" s="4"/>
      <c r="Q3" s="4"/>
      <c r="R3" s="4"/>
      <c r="S3" s="4"/>
    </row>
    <row r="4" spans="1:19" ht="15">
      <c r="A4" s="15"/>
      <c r="B4" s="16" t="s">
        <v>11</v>
      </c>
      <c r="C4" s="17"/>
      <c r="D4" s="138"/>
      <c r="E4" s="139"/>
      <c r="F4" s="139"/>
      <c r="G4" s="139"/>
      <c r="H4" s="18"/>
      <c r="I4" s="18"/>
      <c r="J4" s="4"/>
      <c r="K4" s="4"/>
      <c r="L4" s="4"/>
      <c r="M4" s="4"/>
      <c r="N4" s="4"/>
      <c r="O4" s="4"/>
      <c r="P4" s="4"/>
      <c r="Q4" s="4"/>
      <c r="R4" s="4"/>
      <c r="S4" s="4"/>
    </row>
    <row r="5" spans="1:19" ht="15">
      <c r="A5" s="15"/>
      <c r="B5" s="16" t="s">
        <v>12</v>
      </c>
      <c r="C5" s="17"/>
      <c r="D5" s="138"/>
      <c r="E5" s="139"/>
      <c r="F5" s="139"/>
      <c r="G5" s="139"/>
      <c r="H5" s="18"/>
      <c r="I5" s="18"/>
      <c r="J5" s="4"/>
      <c r="K5" s="4"/>
      <c r="L5" s="4"/>
      <c r="M5" s="4"/>
      <c r="N5" s="4"/>
      <c r="O5" s="4"/>
      <c r="P5" s="4"/>
      <c r="Q5" s="4"/>
      <c r="R5" s="4"/>
      <c r="S5" s="4"/>
    </row>
    <row r="6" spans="1:19" ht="15">
      <c r="A6" s="15"/>
      <c r="B6" s="16" t="s">
        <v>13</v>
      </c>
      <c r="C6" s="17"/>
      <c r="D6" s="21"/>
      <c r="E6" s="22" t="s">
        <v>14</v>
      </c>
      <c r="F6" s="23"/>
      <c r="G6" s="24"/>
      <c r="H6" s="25"/>
      <c r="I6" s="25"/>
      <c r="J6" s="4"/>
      <c r="K6" s="4"/>
      <c r="L6" s="4"/>
      <c r="M6" s="4"/>
      <c r="N6" s="4"/>
      <c r="O6" s="4"/>
      <c r="P6" s="4"/>
      <c r="Q6" s="4"/>
      <c r="R6" s="4"/>
      <c r="S6" s="4"/>
    </row>
    <row r="7" spans="1:19" ht="15">
      <c r="A7" s="15"/>
      <c r="B7" s="16" t="s">
        <v>15</v>
      </c>
      <c r="C7" s="17"/>
      <c r="D7" s="27"/>
      <c r="E7" s="22"/>
      <c r="F7" s="23"/>
      <c r="G7" s="24"/>
      <c r="H7" s="25"/>
      <c r="I7" s="25"/>
      <c r="J7" s="4"/>
      <c r="K7" s="4"/>
      <c r="L7" s="4"/>
      <c r="M7" s="4"/>
      <c r="N7" s="4"/>
      <c r="O7" s="4"/>
      <c r="P7" s="4"/>
      <c r="Q7" s="4"/>
      <c r="R7" s="4"/>
      <c r="S7" s="4"/>
    </row>
    <row r="8" spans="1:19" ht="15">
      <c r="A8" s="15"/>
      <c r="B8" s="16" t="s">
        <v>16</v>
      </c>
      <c r="C8" s="4"/>
      <c r="D8" s="44">
        <f>'o-sp-total'!B14</f>
        <v>8</v>
      </c>
      <c r="E8" s="4" t="s">
        <v>17</v>
      </c>
      <c r="F8" s="23"/>
      <c r="G8" s="24"/>
      <c r="H8" s="25"/>
      <c r="I8" s="25"/>
      <c r="J8" s="4"/>
      <c r="K8" s="4"/>
      <c r="L8" s="4"/>
      <c r="M8" s="4"/>
      <c r="N8" s="4"/>
      <c r="O8" s="4"/>
      <c r="P8" s="4"/>
      <c r="Q8" s="4"/>
      <c r="R8" s="4"/>
      <c r="S8" s="4"/>
    </row>
    <row r="9" spans="1:19" ht="15">
      <c r="A9" s="15"/>
      <c r="B9" s="16" t="s">
        <v>18</v>
      </c>
      <c r="C9" s="17"/>
      <c r="D9" s="140">
        <v>8</v>
      </c>
      <c r="E9" s="26" t="s">
        <v>19</v>
      </c>
      <c r="F9" s="23"/>
      <c r="G9" s="24"/>
      <c r="H9" s="25"/>
      <c r="I9" s="25"/>
      <c r="J9" s="4"/>
      <c r="K9" s="4"/>
      <c r="L9" s="4"/>
      <c r="M9" s="4"/>
      <c r="N9" s="4"/>
      <c r="O9" s="4"/>
      <c r="P9" s="4"/>
      <c r="Q9" s="4"/>
      <c r="R9" s="4"/>
      <c r="S9" s="4"/>
    </row>
    <row r="10" spans="1:19" ht="15">
      <c r="A10" s="15"/>
      <c r="B10" s="16" t="s">
        <v>20</v>
      </c>
      <c r="C10" s="17"/>
      <c r="D10" s="140">
        <f>'o-sp-total'!B16</f>
        <v>3</v>
      </c>
      <c r="E10" s="22" t="s">
        <v>19</v>
      </c>
      <c r="F10" s="23"/>
      <c r="G10" s="24"/>
      <c r="H10" s="25"/>
      <c r="I10" s="25"/>
      <c r="J10" s="4"/>
      <c r="K10" s="4"/>
      <c r="L10" s="4"/>
      <c r="M10" s="4"/>
      <c r="N10" s="4"/>
      <c r="O10" s="4"/>
      <c r="P10" s="4"/>
      <c r="Q10" s="4"/>
      <c r="R10" s="4"/>
      <c r="S10" s="4"/>
    </row>
    <row r="11" spans="1:19" ht="15">
      <c r="A11" s="15"/>
      <c r="B11" s="16" t="s">
        <v>21</v>
      </c>
      <c r="C11" s="17"/>
      <c r="D11" s="21"/>
      <c r="E11" s="26" t="s">
        <v>22</v>
      </c>
      <c r="F11" s="23"/>
      <c r="G11" s="24"/>
      <c r="H11" s="25"/>
      <c r="I11" s="25"/>
      <c r="J11" s="4"/>
      <c r="K11" s="4"/>
      <c r="L11" s="4"/>
      <c r="M11" s="4"/>
      <c r="N11" s="4"/>
      <c r="O11" s="4"/>
      <c r="P11" s="4"/>
      <c r="Q11" s="4"/>
      <c r="R11" s="4"/>
      <c r="S11" s="4"/>
    </row>
    <row r="12" spans="1:19" ht="15">
      <c r="A12" s="15"/>
      <c r="B12" s="16"/>
      <c r="C12" s="17"/>
      <c r="D12" s="141"/>
      <c r="E12" s="25"/>
      <c r="F12" s="28"/>
      <c r="G12" s="25"/>
      <c r="H12" s="25"/>
      <c r="I12" s="25"/>
      <c r="J12" s="4"/>
      <c r="K12" s="4"/>
      <c r="L12" s="4"/>
      <c r="M12" s="4"/>
      <c r="N12" s="4"/>
      <c r="O12" s="4"/>
      <c r="P12" s="4"/>
      <c r="Q12" s="4"/>
      <c r="R12" s="4"/>
      <c r="S12" s="4"/>
    </row>
    <row r="13" spans="1:19" ht="15">
      <c r="A13" s="15"/>
      <c r="B13" s="5" t="s">
        <v>23</v>
      </c>
      <c r="C13" s="17"/>
      <c r="D13" s="21"/>
      <c r="E13" s="22" t="s">
        <v>24</v>
      </c>
      <c r="F13" s="28"/>
      <c r="G13" s="25"/>
      <c r="H13" s="25"/>
      <c r="I13" s="25"/>
      <c r="J13" s="4"/>
      <c r="K13" s="4"/>
      <c r="L13" s="4"/>
      <c r="M13" s="4"/>
      <c r="N13" s="4"/>
      <c r="O13" s="4"/>
      <c r="P13" s="4"/>
      <c r="Q13" s="4"/>
      <c r="R13" s="4"/>
      <c r="S13" s="4"/>
    </row>
    <row r="14" spans="1:19" ht="15">
      <c r="A14" s="15"/>
      <c r="B14" s="5" t="s">
        <v>25</v>
      </c>
      <c r="C14" s="17"/>
      <c r="D14" s="21"/>
      <c r="E14" s="22" t="s">
        <v>24</v>
      </c>
      <c r="F14" s="28"/>
      <c r="G14" s="25"/>
      <c r="H14" s="25"/>
      <c r="I14" s="25"/>
      <c r="J14" s="4"/>
      <c r="K14" s="4"/>
      <c r="L14" s="4"/>
      <c r="M14" s="4"/>
      <c r="N14" s="4"/>
      <c r="O14" s="4"/>
      <c r="P14" s="4"/>
      <c r="Q14" s="4"/>
      <c r="R14" s="4"/>
      <c r="S14" s="4"/>
    </row>
    <row r="15" spans="1:19" ht="15">
      <c r="A15" s="15"/>
      <c r="B15" s="5" t="s">
        <v>26</v>
      </c>
      <c r="C15" s="17"/>
      <c r="D15" s="21"/>
      <c r="E15" s="22" t="s">
        <v>24</v>
      </c>
      <c r="F15" s="28"/>
      <c r="G15" s="25"/>
      <c r="H15" s="25"/>
      <c r="I15" s="25"/>
      <c r="J15" s="4"/>
      <c r="K15" s="4"/>
      <c r="L15" s="4"/>
      <c r="M15" s="4"/>
      <c r="N15" s="4"/>
      <c r="O15" s="4"/>
      <c r="P15" s="4"/>
      <c r="Q15" s="4"/>
      <c r="R15" s="4"/>
      <c r="S15" s="4"/>
    </row>
    <row r="16" spans="1:19" ht="15">
      <c r="A16" s="15"/>
      <c r="B16" s="5" t="s">
        <v>27</v>
      </c>
      <c r="C16" s="17"/>
      <c r="D16" s="21"/>
      <c r="E16" s="22" t="s">
        <v>28</v>
      </c>
      <c r="F16" s="28"/>
      <c r="G16" s="142"/>
      <c r="H16" s="25"/>
      <c r="I16" s="25"/>
      <c r="J16" s="4"/>
      <c r="K16" s="4"/>
      <c r="L16" s="4"/>
      <c r="M16" s="4"/>
      <c r="N16" s="4"/>
      <c r="O16" s="4"/>
      <c r="P16" s="4"/>
      <c r="Q16" s="4"/>
      <c r="R16" s="4"/>
      <c r="S16" s="4"/>
    </row>
    <row r="17" spans="1:19" ht="15">
      <c r="A17" s="15"/>
      <c r="B17" s="16" t="s">
        <v>30</v>
      </c>
      <c r="C17" s="17"/>
      <c r="D17" s="29"/>
      <c r="E17" s="4" t="s">
        <v>22</v>
      </c>
      <c r="F17" s="5"/>
      <c r="G17" s="4"/>
      <c r="H17" s="4"/>
      <c r="I17" s="4"/>
      <c r="J17" s="4"/>
      <c r="K17" s="4"/>
      <c r="L17" s="4"/>
      <c r="M17" s="4"/>
      <c r="N17" s="4"/>
      <c r="O17" s="4"/>
      <c r="P17" s="4"/>
      <c r="Q17" s="4"/>
      <c r="R17" s="4"/>
      <c r="S17" s="4"/>
    </row>
    <row r="18" spans="1:19" ht="15">
      <c r="A18" s="15"/>
      <c r="B18" s="16" t="s">
        <v>31</v>
      </c>
      <c r="C18" s="17"/>
      <c r="D18" s="143">
        <f>D17*5/7</f>
        <v>0</v>
      </c>
      <c r="E18" s="4" t="s">
        <v>22</v>
      </c>
      <c r="F18" s="5"/>
      <c r="G18" s="4"/>
      <c r="H18" s="4"/>
      <c r="I18" s="4"/>
      <c r="J18" s="4"/>
      <c r="K18" s="4"/>
      <c r="L18" s="4"/>
      <c r="M18" s="4"/>
      <c r="N18" s="4"/>
      <c r="O18" s="4"/>
      <c r="P18" s="4"/>
      <c r="Q18" s="4"/>
      <c r="R18" s="4"/>
      <c r="S18" s="4"/>
    </row>
    <row r="19" spans="1:19" ht="15">
      <c r="A19" s="15"/>
      <c r="B19" s="16" t="s">
        <v>32</v>
      </c>
      <c r="C19" s="17"/>
      <c r="D19" s="29"/>
      <c r="E19" s="4"/>
      <c r="F19" s="5"/>
      <c r="G19" s="4"/>
      <c r="H19" s="4"/>
      <c r="I19" s="4"/>
      <c r="J19" s="4"/>
      <c r="K19" s="4"/>
      <c r="L19" s="4"/>
      <c r="M19" s="4"/>
      <c r="N19" s="4"/>
      <c r="O19" s="4"/>
      <c r="P19" s="4"/>
      <c r="Q19" s="4"/>
      <c r="R19" s="4"/>
      <c r="S19" s="4"/>
    </row>
    <row r="20" spans="1:19" ht="15">
      <c r="A20" s="15"/>
      <c r="B20" s="16" t="s">
        <v>33</v>
      </c>
      <c r="C20" s="17"/>
      <c r="D20" s="144">
        <v>7.4</v>
      </c>
      <c r="E20" s="4" t="s">
        <v>34</v>
      </c>
      <c r="F20" s="5"/>
      <c r="G20" s="4"/>
      <c r="H20" s="4"/>
      <c r="I20" s="4"/>
      <c r="J20" s="4"/>
      <c r="K20" s="4"/>
      <c r="L20" s="4"/>
      <c r="M20" s="4"/>
      <c r="N20" s="4"/>
      <c r="O20" s="4"/>
      <c r="P20" s="4"/>
      <c r="Q20" s="4"/>
      <c r="R20" s="4"/>
      <c r="S20" s="4"/>
    </row>
    <row r="21" spans="1:19" ht="15">
      <c r="A21" s="15"/>
      <c r="B21" s="16" t="s">
        <v>35</v>
      </c>
      <c r="C21" s="17"/>
      <c r="D21" s="143">
        <v>500</v>
      </c>
      <c r="E21" s="4" t="s">
        <v>14</v>
      </c>
      <c r="F21" s="5"/>
      <c r="G21" s="145"/>
      <c r="H21" s="74"/>
      <c r="I21" s="4"/>
      <c r="J21" s="4"/>
      <c r="K21" s="4"/>
      <c r="L21" s="4"/>
      <c r="M21" s="4"/>
      <c r="N21" s="4"/>
      <c r="O21" s="4"/>
      <c r="P21" s="4"/>
      <c r="Q21" s="4"/>
      <c r="R21" s="4"/>
      <c r="S21" s="4"/>
    </row>
    <row r="22" spans="1:19" ht="15">
      <c r="A22" s="146"/>
      <c r="B22" s="147" t="s">
        <v>36</v>
      </c>
      <c r="C22" s="17"/>
      <c r="D22" s="29"/>
      <c r="E22" s="148"/>
      <c r="F22" s="5"/>
      <c r="G22" s="4"/>
      <c r="H22" s="148"/>
      <c r="I22" s="148"/>
      <c r="J22" s="4"/>
      <c r="K22" s="4"/>
      <c r="L22" s="4"/>
      <c r="M22" s="4"/>
      <c r="N22" s="4"/>
      <c r="O22" s="4"/>
      <c r="P22" s="4"/>
      <c r="Q22" s="4"/>
      <c r="R22" s="4"/>
      <c r="S22" s="4"/>
    </row>
    <row r="23" spans="1:19" ht="15">
      <c r="A23" s="146"/>
      <c r="B23" s="147" t="s">
        <v>37</v>
      </c>
      <c r="C23" s="17"/>
      <c r="D23" s="149">
        <v>43600</v>
      </c>
      <c r="E23" s="4" t="s">
        <v>14</v>
      </c>
      <c r="F23" s="5"/>
      <c r="G23" s="145"/>
      <c r="H23" s="74"/>
      <c r="I23" s="148"/>
      <c r="J23" s="4"/>
      <c r="K23" s="4"/>
      <c r="L23" s="4"/>
      <c r="M23" s="4"/>
      <c r="N23" s="4"/>
      <c r="O23" s="4"/>
      <c r="P23" s="4"/>
      <c r="Q23" s="4"/>
      <c r="R23" s="4"/>
      <c r="S23" s="4"/>
    </row>
    <row r="24" spans="1:19" ht="15">
      <c r="A24" s="15"/>
      <c r="B24" s="5"/>
      <c r="C24" s="4"/>
      <c r="D24" s="74"/>
      <c r="E24" s="4"/>
      <c r="F24" s="5"/>
      <c r="G24" s="4"/>
      <c r="H24" s="4"/>
      <c r="I24" s="4"/>
      <c r="J24" s="4"/>
      <c r="K24" s="4"/>
      <c r="L24" s="4"/>
      <c r="M24" s="4"/>
      <c r="N24" s="4"/>
      <c r="O24" s="4"/>
      <c r="P24" s="4"/>
      <c r="Q24" s="4"/>
      <c r="R24" s="4"/>
      <c r="S24" s="4"/>
    </row>
    <row r="25" spans="1:19" ht="15">
      <c r="A25" s="10"/>
      <c r="B25" s="11" t="s">
        <v>38</v>
      </c>
      <c r="C25" s="4"/>
      <c r="D25" s="74"/>
      <c r="E25" s="4"/>
      <c r="F25" s="5"/>
      <c r="G25" s="145"/>
      <c r="H25" s="4"/>
      <c r="I25" s="12"/>
      <c r="J25" s="4"/>
      <c r="K25" s="4"/>
      <c r="L25" s="4"/>
      <c r="M25" s="4"/>
      <c r="N25" s="4"/>
      <c r="O25" s="4"/>
      <c r="P25" s="4"/>
      <c r="Q25" s="4"/>
      <c r="R25" s="4"/>
      <c r="S25" s="4"/>
    </row>
    <row r="26" spans="1:19" ht="15">
      <c r="A26" s="15"/>
      <c r="B26" s="5" t="s">
        <v>39</v>
      </c>
      <c r="C26" s="4"/>
      <c r="D26" s="44">
        <f>'o-sp-total'!B26</f>
        <v>6</v>
      </c>
      <c r="E26" s="4" t="s">
        <v>19</v>
      </c>
      <c r="F26" s="5"/>
      <c r="G26" s="145"/>
      <c r="H26" s="4"/>
      <c r="I26" s="4"/>
      <c r="J26" s="4"/>
      <c r="K26" s="4"/>
      <c r="L26" s="4"/>
      <c r="M26" s="4"/>
      <c r="N26" s="4"/>
      <c r="O26" s="4"/>
      <c r="P26" s="4"/>
      <c r="Q26" s="4"/>
      <c r="R26" s="4"/>
      <c r="S26" s="4"/>
    </row>
    <row r="27" spans="1:19" ht="15">
      <c r="A27" s="15"/>
      <c r="B27" s="5" t="s">
        <v>40</v>
      </c>
      <c r="C27" s="4"/>
      <c r="D27" s="44">
        <f>D18/5*'o-sp-total'!B27</f>
        <v>0</v>
      </c>
      <c r="E27" s="4" t="s">
        <v>22</v>
      </c>
      <c r="F27" s="5"/>
      <c r="G27" s="145"/>
      <c r="H27" s="4"/>
      <c r="I27" s="4"/>
      <c r="J27" s="4"/>
      <c r="K27" s="4"/>
      <c r="L27" s="4"/>
      <c r="M27" s="4"/>
      <c r="N27" s="4"/>
      <c r="O27" s="4"/>
      <c r="P27" s="4"/>
      <c r="Q27" s="4"/>
      <c r="R27" s="4"/>
      <c r="S27" s="4"/>
    </row>
    <row r="28" spans="1:19" ht="15">
      <c r="A28" s="15"/>
      <c r="B28" s="5" t="s">
        <v>41</v>
      </c>
      <c r="C28" s="4"/>
      <c r="D28" s="44">
        <f>D27</f>
        <v>0</v>
      </c>
      <c r="E28" s="4" t="s">
        <v>22</v>
      </c>
      <c r="F28" s="5"/>
      <c r="G28" s="145"/>
      <c r="H28" s="4"/>
      <c r="I28" s="4"/>
      <c r="J28" s="4"/>
      <c r="K28" s="4"/>
      <c r="L28" s="4"/>
      <c r="M28" s="4"/>
      <c r="N28" s="4"/>
      <c r="O28" s="4"/>
      <c r="P28" s="4"/>
      <c r="Q28" s="4"/>
      <c r="R28" s="4"/>
      <c r="S28" s="4"/>
    </row>
    <row r="29" spans="1:19" ht="15">
      <c r="A29" s="15"/>
      <c r="B29" s="5" t="s">
        <v>42</v>
      </c>
      <c r="C29" s="4"/>
      <c r="D29" s="44">
        <v>945</v>
      </c>
      <c r="E29" s="4" t="s">
        <v>14</v>
      </c>
      <c r="F29" s="5"/>
      <c r="G29" s="145"/>
      <c r="H29" s="4"/>
      <c r="I29" s="4"/>
      <c r="J29" s="4"/>
      <c r="K29" s="4"/>
      <c r="L29" s="4"/>
      <c r="M29" s="4"/>
      <c r="N29" s="4"/>
      <c r="O29" s="4"/>
      <c r="P29" s="4"/>
      <c r="Q29" s="4"/>
      <c r="R29" s="4"/>
      <c r="S29" s="4"/>
    </row>
    <row r="30" spans="1:19" ht="15">
      <c r="A30" s="15"/>
      <c r="B30" s="150" t="s">
        <v>43</v>
      </c>
      <c r="C30" s="4"/>
      <c r="D30" s="44">
        <f>D19*3</f>
        <v>0</v>
      </c>
      <c r="E30" s="4" t="s">
        <v>44</v>
      </c>
      <c r="F30" s="5"/>
      <c r="G30" s="145"/>
      <c r="H30" s="4"/>
      <c r="I30" s="4"/>
      <c r="J30" s="4"/>
      <c r="K30" s="4"/>
      <c r="L30" s="4"/>
      <c r="M30" s="4"/>
      <c r="N30" s="4"/>
      <c r="O30" s="4"/>
      <c r="P30" s="4"/>
      <c r="Q30" s="4"/>
      <c r="R30" s="4"/>
      <c r="S30" s="4"/>
    </row>
    <row r="31" spans="1:19" ht="15">
      <c r="A31" s="15"/>
      <c r="B31" s="16"/>
      <c r="C31" s="4"/>
      <c r="D31" s="74"/>
      <c r="E31" s="4"/>
      <c r="F31" s="5"/>
      <c r="G31" s="4"/>
      <c r="H31" s="4"/>
      <c r="I31" s="4"/>
      <c r="J31" s="4"/>
      <c r="K31" s="4"/>
      <c r="L31" s="4"/>
      <c r="M31" s="4"/>
      <c r="N31" s="4"/>
      <c r="O31" s="4"/>
      <c r="P31" s="4"/>
      <c r="Q31" s="4"/>
      <c r="R31" s="4"/>
      <c r="S31" s="4"/>
    </row>
    <row r="32" spans="1:19" ht="26.45">
      <c r="A32" s="15"/>
      <c r="B32" s="151" t="s">
        <v>45</v>
      </c>
      <c r="C32" s="4"/>
      <c r="D32" s="44">
        <f>'j-sp-mate'!F17</f>
        <v>0</v>
      </c>
      <c r="E32" s="4" t="s">
        <v>14</v>
      </c>
      <c r="F32" s="5"/>
      <c r="G32" s="145" t="s">
        <v>29</v>
      </c>
      <c r="H32" s="74"/>
      <c r="I32" s="4"/>
      <c r="J32" s="4"/>
      <c r="K32" s="4"/>
      <c r="L32" s="4"/>
      <c r="M32" s="4"/>
      <c r="N32" s="4"/>
      <c r="O32" s="4"/>
      <c r="P32" s="4"/>
      <c r="Q32" s="4"/>
      <c r="R32" s="4"/>
      <c r="S32" s="4"/>
    </row>
    <row r="33" spans="1:19" ht="15">
      <c r="A33" s="15"/>
      <c r="B33" s="16"/>
      <c r="C33" s="4"/>
      <c r="D33" s="74"/>
      <c r="E33" s="4"/>
      <c r="F33" s="5"/>
      <c r="G33" s="4"/>
      <c r="H33" s="4"/>
      <c r="I33" s="4"/>
      <c r="J33" s="4"/>
      <c r="K33" s="4"/>
      <c r="L33" s="4"/>
      <c r="M33" s="4"/>
      <c r="N33" s="4"/>
      <c r="O33" s="4"/>
      <c r="P33" s="4"/>
      <c r="Q33" s="4"/>
      <c r="R33" s="4"/>
      <c r="S33" s="4"/>
    </row>
    <row r="34" spans="1:19" ht="15">
      <c r="A34" s="15"/>
      <c r="B34" s="152" t="s">
        <v>46</v>
      </c>
      <c r="C34" s="4"/>
      <c r="D34" s="44">
        <f>'j-sp-udtør'!I30*D17/30</f>
        <v>0</v>
      </c>
      <c r="E34" s="4" t="s">
        <v>14</v>
      </c>
      <c r="F34" s="5"/>
      <c r="G34" s="145" t="s">
        <v>88</v>
      </c>
      <c r="H34" s="74"/>
      <c r="I34" s="4"/>
      <c r="J34" s="4"/>
      <c r="K34" s="4"/>
      <c r="L34" s="4"/>
      <c r="M34" s="4"/>
      <c r="N34" s="4"/>
      <c r="O34" s="4"/>
      <c r="P34" s="4"/>
      <c r="Q34" s="4"/>
      <c r="R34" s="4"/>
      <c r="S34" s="4"/>
    </row>
    <row r="35" spans="1:19" ht="15">
      <c r="A35" s="15"/>
      <c r="B35" s="16"/>
      <c r="C35" s="4"/>
      <c r="D35" s="74"/>
      <c r="E35" s="4"/>
      <c r="F35" s="5"/>
      <c r="G35" s="4"/>
      <c r="H35" s="4"/>
      <c r="I35" s="4"/>
      <c r="J35" s="4"/>
      <c r="K35" s="4"/>
      <c r="L35" s="4"/>
      <c r="M35" s="4"/>
      <c r="N35" s="4"/>
      <c r="O35" s="4"/>
      <c r="P35" s="4"/>
      <c r="Q35" s="4"/>
      <c r="R35" s="4"/>
      <c r="S35" s="4"/>
    </row>
    <row r="36" spans="1:19" ht="15">
      <c r="A36" s="15"/>
      <c r="B36" s="11" t="s">
        <v>47</v>
      </c>
      <c r="C36" s="4"/>
      <c r="D36" s="44">
        <f>'j-omk-total'!B42</f>
        <v>0</v>
      </c>
      <c r="E36" s="4" t="s">
        <v>14</v>
      </c>
      <c r="F36" s="5"/>
      <c r="G36" s="145" t="s">
        <v>88</v>
      </c>
      <c r="H36" s="74"/>
      <c r="I36" s="4"/>
      <c r="J36" s="4"/>
      <c r="K36" s="4"/>
      <c r="L36" s="4"/>
      <c r="M36" s="4"/>
      <c r="N36" s="4"/>
      <c r="O36" s="4"/>
      <c r="P36" s="4"/>
      <c r="Q36" s="4"/>
      <c r="R36" s="4"/>
      <c r="S36" s="4"/>
    </row>
    <row r="37" spans="1:19" ht="15">
      <c r="A37" s="15"/>
      <c r="B37" s="16"/>
      <c r="C37" s="4"/>
      <c r="D37" s="4"/>
      <c r="E37" s="4"/>
      <c r="F37" s="5"/>
      <c r="G37" s="4"/>
      <c r="H37" s="4"/>
      <c r="I37" s="4"/>
      <c r="J37" s="4"/>
      <c r="K37" s="4"/>
      <c r="L37" s="4"/>
      <c r="M37" s="4"/>
      <c r="N37" s="4"/>
      <c r="O37" s="4"/>
      <c r="P37" s="4"/>
      <c r="Q37" s="4"/>
      <c r="R37" s="4"/>
      <c r="S37" s="4"/>
    </row>
    <row r="38" spans="1:19" ht="17.45">
      <c r="A38" s="53"/>
      <c r="B38" s="153" t="s">
        <v>48</v>
      </c>
      <c r="C38" s="245"/>
      <c r="D38" s="246"/>
      <c r="E38" s="246"/>
      <c r="F38" s="247"/>
      <c r="G38" s="4"/>
      <c r="H38" s="4"/>
      <c r="I38" s="4"/>
      <c r="J38" s="4"/>
      <c r="K38" s="4"/>
      <c r="L38" s="4"/>
      <c r="M38" s="4"/>
      <c r="N38" s="4"/>
      <c r="O38" s="4"/>
      <c r="P38" s="4"/>
      <c r="Q38" s="4"/>
      <c r="R38" s="4"/>
      <c r="S38" s="4"/>
    </row>
    <row r="39" spans="1:19" ht="15.6">
      <c r="A39" s="15"/>
      <c r="B39" s="154" t="s">
        <v>49</v>
      </c>
      <c r="C39" s="41"/>
      <c r="D39" s="42"/>
      <c r="E39" s="42"/>
      <c r="F39" s="43"/>
      <c r="G39" s="4"/>
      <c r="H39" s="4"/>
      <c r="I39" s="4"/>
      <c r="J39" s="4"/>
      <c r="K39" s="4"/>
      <c r="L39" s="4"/>
      <c r="M39" s="4"/>
      <c r="N39" s="4"/>
      <c r="O39" s="4"/>
      <c r="P39" s="4"/>
      <c r="Q39" s="4"/>
      <c r="R39" s="4"/>
      <c r="S39" s="4"/>
    </row>
    <row r="40" spans="1:19" ht="15">
      <c r="A40" s="15"/>
      <c r="B40" s="4"/>
      <c r="C40" s="3"/>
      <c r="D40" s="4"/>
      <c r="E40" s="4"/>
      <c r="F40" s="5"/>
      <c r="G40" s="4"/>
      <c r="H40" s="4"/>
      <c r="I40" s="4"/>
      <c r="J40" s="4"/>
      <c r="K40" s="4"/>
      <c r="L40" s="4"/>
      <c r="M40" s="4"/>
      <c r="N40" s="4"/>
      <c r="O40" s="4"/>
      <c r="P40" s="4"/>
      <c r="Q40" s="4"/>
      <c r="R40" s="4"/>
      <c r="S40" s="4"/>
    </row>
    <row r="41" spans="1:19" ht="15">
      <c r="A41" s="15"/>
      <c r="B41" s="12" t="s">
        <v>50</v>
      </c>
      <c r="C41" s="3"/>
      <c r="D41" s="4"/>
      <c r="E41" s="4"/>
      <c r="F41" s="5"/>
      <c r="G41" s="4"/>
      <c r="H41" s="4"/>
      <c r="I41" s="4"/>
      <c r="J41" s="4"/>
      <c r="K41" s="4"/>
      <c r="L41" s="4"/>
      <c r="M41" s="4"/>
      <c r="N41" s="4"/>
      <c r="O41" s="4"/>
      <c r="P41" s="4"/>
      <c r="Q41" s="4"/>
      <c r="R41" s="4"/>
      <c r="S41" s="4"/>
    </row>
    <row r="42" spans="1:19" ht="15">
      <c r="A42" s="15"/>
      <c r="B42" s="4" t="s">
        <v>51</v>
      </c>
      <c r="C42" s="3"/>
      <c r="D42" s="44">
        <f>(D18*D26/100)</f>
        <v>0</v>
      </c>
      <c r="E42" s="4" t="s">
        <v>22</v>
      </c>
      <c r="F42" s="5"/>
      <c r="G42" s="106" t="s">
        <v>52</v>
      </c>
      <c r="H42" s="4"/>
      <c r="I42" s="4"/>
      <c r="J42" s="4"/>
      <c r="K42" s="4"/>
      <c r="L42" s="4"/>
      <c r="M42" s="4"/>
      <c r="N42" s="4"/>
      <c r="O42" s="4"/>
      <c r="P42" s="4"/>
      <c r="Q42" s="4"/>
      <c r="R42" s="4"/>
      <c r="S42" s="4"/>
    </row>
    <row r="43" spans="1:19" ht="15">
      <c r="A43" s="15"/>
      <c r="B43" s="4" t="s">
        <v>53</v>
      </c>
      <c r="C43" s="3"/>
      <c r="D43" s="44">
        <f>D28</f>
        <v>0</v>
      </c>
      <c r="E43" s="4" t="s">
        <v>22</v>
      </c>
      <c r="F43" s="5"/>
      <c r="G43" s="106"/>
      <c r="H43" s="4"/>
      <c r="I43" s="4"/>
      <c r="J43" s="4"/>
      <c r="K43" s="4"/>
      <c r="L43" s="4"/>
      <c r="M43" s="4"/>
      <c r="N43" s="4"/>
      <c r="O43" s="4"/>
      <c r="P43" s="4"/>
      <c r="Q43" s="4"/>
      <c r="R43" s="4"/>
      <c r="S43" s="4"/>
    </row>
    <row r="44" spans="1:19" ht="15">
      <c r="A44" s="15"/>
      <c r="B44" s="4" t="s">
        <v>54</v>
      </c>
      <c r="C44" s="3"/>
      <c r="D44" s="51" t="str">
        <f>IF(D19&lt;&gt;0,D18/5*D30/D19/D20,"0")</f>
        <v>0</v>
      </c>
      <c r="E44" s="4" t="s">
        <v>22</v>
      </c>
      <c r="F44" s="5"/>
      <c r="G44" s="106" t="s">
        <v>52</v>
      </c>
      <c r="H44" s="4"/>
      <c r="I44" s="4"/>
      <c r="J44" s="4"/>
      <c r="K44" s="4"/>
      <c r="L44" s="4"/>
      <c r="M44" s="4"/>
      <c r="N44" s="4"/>
      <c r="O44" s="4"/>
      <c r="P44" s="4"/>
      <c r="Q44" s="4"/>
      <c r="R44" s="4"/>
      <c r="S44" s="4"/>
    </row>
    <row r="45" spans="1:19" ht="15">
      <c r="A45" s="15"/>
      <c r="B45" s="12" t="s">
        <v>55</v>
      </c>
      <c r="C45" s="3"/>
      <c r="D45" s="44">
        <f>SUM(D42:D44)</f>
        <v>0</v>
      </c>
      <c r="E45" s="4" t="s">
        <v>22</v>
      </c>
      <c r="F45" s="5"/>
      <c r="G45" s="106"/>
      <c r="H45" s="4"/>
      <c r="I45" s="4"/>
      <c r="J45" s="4"/>
      <c r="K45" s="4"/>
      <c r="L45" s="4"/>
      <c r="M45" s="4"/>
      <c r="N45" s="4"/>
      <c r="O45" s="4"/>
      <c r="P45" s="4"/>
      <c r="Q45" s="4"/>
      <c r="R45" s="4"/>
      <c r="S45" s="4"/>
    </row>
    <row r="46" spans="1:19" ht="15">
      <c r="A46" s="15"/>
      <c r="B46" s="12"/>
      <c r="C46" s="3"/>
      <c r="D46" s="74"/>
      <c r="E46" s="4"/>
      <c r="F46" s="5"/>
      <c r="G46" s="4"/>
      <c r="H46" s="4"/>
      <c r="I46" s="4"/>
      <c r="J46" s="4"/>
      <c r="K46" s="4"/>
      <c r="L46" s="4"/>
      <c r="M46" s="4"/>
      <c r="N46" s="4"/>
      <c r="O46" s="4"/>
      <c r="P46" s="4"/>
      <c r="Q46" s="4"/>
      <c r="R46" s="4"/>
      <c r="S46" s="4"/>
    </row>
    <row r="47" spans="1:19" ht="15">
      <c r="A47" s="15"/>
      <c r="B47" s="12" t="s">
        <v>56</v>
      </c>
      <c r="C47" s="3"/>
      <c r="D47" s="44">
        <f>(D28*D29*D19)</f>
        <v>0</v>
      </c>
      <c r="E47" s="4" t="s">
        <v>14</v>
      </c>
      <c r="F47" s="5"/>
      <c r="G47" s="106" t="s">
        <v>52</v>
      </c>
      <c r="H47" s="4"/>
      <c r="I47" s="4"/>
      <c r="J47" s="4"/>
      <c r="K47" s="4"/>
      <c r="L47" s="4"/>
      <c r="M47" s="4"/>
      <c r="N47" s="4"/>
      <c r="O47" s="4"/>
      <c r="P47" s="4"/>
      <c r="Q47" s="4"/>
      <c r="R47" s="4"/>
      <c r="S47" s="4"/>
    </row>
    <row r="48" spans="1:19" ht="15">
      <c r="A48" s="15"/>
      <c r="B48" s="4"/>
      <c r="C48" s="3"/>
      <c r="D48" s="74"/>
      <c r="E48" s="4"/>
      <c r="F48" s="5"/>
      <c r="G48" s="4"/>
      <c r="H48" s="4"/>
      <c r="I48" s="4"/>
      <c r="J48" s="4"/>
      <c r="K48" s="4"/>
      <c r="L48" s="4"/>
      <c r="M48" s="4"/>
      <c r="N48" s="4"/>
      <c r="O48" s="4"/>
      <c r="P48" s="4"/>
      <c r="Q48" s="4"/>
      <c r="R48" s="4"/>
      <c r="S48" s="4"/>
    </row>
    <row r="49" spans="1:19" ht="26.45">
      <c r="A49" s="15"/>
      <c r="B49" s="151" t="s">
        <v>57</v>
      </c>
      <c r="C49" s="3"/>
      <c r="D49" s="44">
        <f>D32</f>
        <v>0</v>
      </c>
      <c r="E49" s="4" t="s">
        <v>14</v>
      </c>
      <c r="F49" s="5"/>
      <c r="G49" s="4"/>
      <c r="H49" s="4"/>
      <c r="I49" s="4"/>
      <c r="J49" s="4"/>
      <c r="K49" s="4"/>
      <c r="L49" s="4"/>
      <c r="M49" s="4"/>
      <c r="N49" s="4"/>
      <c r="O49" s="4"/>
      <c r="P49" s="4"/>
      <c r="Q49" s="4"/>
      <c r="R49" s="4"/>
      <c r="S49" s="4"/>
    </row>
    <row r="50" spans="1:19" ht="15">
      <c r="A50" s="15"/>
      <c r="B50" s="4"/>
      <c r="C50" s="3"/>
      <c r="D50" s="74"/>
      <c r="E50" s="4"/>
      <c r="F50" s="5"/>
      <c r="G50" s="4"/>
      <c r="H50" s="4"/>
      <c r="I50" s="4"/>
      <c r="J50" s="4"/>
      <c r="K50" s="4"/>
      <c r="L50" s="4"/>
      <c r="M50" s="4"/>
      <c r="N50" s="4"/>
      <c r="O50" s="4"/>
      <c r="P50" s="4"/>
      <c r="Q50" s="4"/>
      <c r="R50" s="4"/>
      <c r="S50" s="4"/>
    </row>
    <row r="51" spans="1:19" ht="15">
      <c r="A51" s="15"/>
      <c r="B51" s="12" t="s">
        <v>58</v>
      </c>
      <c r="C51" s="3"/>
      <c r="D51" s="44">
        <f>D34</f>
        <v>0</v>
      </c>
      <c r="E51" s="4" t="s">
        <v>14</v>
      </c>
      <c r="F51" s="5"/>
      <c r="G51" s="106"/>
      <c r="H51" s="4"/>
      <c r="I51" s="4"/>
      <c r="J51" s="4"/>
      <c r="K51" s="4"/>
      <c r="L51" s="4"/>
      <c r="M51" s="4"/>
      <c r="N51" s="4"/>
      <c r="O51" s="4"/>
      <c r="P51" s="4"/>
      <c r="Q51" s="4"/>
      <c r="R51" s="4"/>
      <c r="S51" s="4"/>
    </row>
    <row r="52" spans="1:19" ht="15">
      <c r="A52" s="15"/>
      <c r="B52" s="4"/>
      <c r="C52" s="3"/>
      <c r="D52" s="74"/>
      <c r="E52" s="4"/>
      <c r="F52" s="5"/>
      <c r="G52" s="4"/>
      <c r="H52" s="4"/>
      <c r="I52" s="4"/>
      <c r="J52" s="4"/>
      <c r="K52" s="4"/>
      <c r="L52" s="4"/>
      <c r="M52" s="4"/>
      <c r="N52" s="4"/>
      <c r="O52" s="4"/>
      <c r="P52" s="4"/>
      <c r="Q52" s="4"/>
      <c r="R52" s="4"/>
      <c r="S52" s="4"/>
    </row>
    <row r="53" spans="1:19" ht="15">
      <c r="A53" s="15"/>
      <c r="B53" s="11" t="s">
        <v>59</v>
      </c>
      <c r="C53" s="3"/>
      <c r="D53" s="51" t="str">
        <f>IF(D11&lt;&gt;0,D6/D11*D9/100*D45,"0")</f>
        <v>0</v>
      </c>
      <c r="E53" s="4" t="s">
        <v>14</v>
      </c>
      <c r="F53" s="5"/>
      <c r="G53" s="106" t="s">
        <v>52</v>
      </c>
      <c r="H53" s="4"/>
      <c r="I53" s="4"/>
      <c r="J53" s="4"/>
      <c r="K53" s="4"/>
      <c r="L53" s="4"/>
      <c r="M53" s="4"/>
      <c r="N53" s="4"/>
      <c r="O53" s="4"/>
      <c r="P53" s="4"/>
      <c r="Q53" s="4"/>
      <c r="R53" s="4"/>
      <c r="S53" s="4"/>
    </row>
    <row r="54" spans="1:19" ht="15">
      <c r="A54" s="15"/>
      <c r="B54" s="12"/>
      <c r="C54" s="3"/>
      <c r="D54" s="74"/>
      <c r="E54" s="4"/>
      <c r="F54" s="5"/>
      <c r="G54" s="4"/>
      <c r="H54" s="4"/>
      <c r="I54" s="4"/>
      <c r="J54" s="4"/>
      <c r="K54" s="4"/>
      <c r="L54" s="4"/>
      <c r="M54" s="4"/>
      <c r="N54" s="4"/>
      <c r="O54" s="4"/>
      <c r="P54" s="4"/>
      <c r="Q54" s="4"/>
      <c r="R54" s="4"/>
      <c r="S54" s="4"/>
    </row>
    <row r="55" spans="1:19" ht="15">
      <c r="A55" s="15"/>
      <c r="B55" s="12" t="s">
        <v>60</v>
      </c>
      <c r="C55" s="3"/>
      <c r="D55" s="44">
        <f>'j-omk-løn'!G30</f>
        <v>0</v>
      </c>
      <c r="E55" s="4" t="s">
        <v>14</v>
      </c>
      <c r="F55" s="5"/>
      <c r="G55" s="106" t="s">
        <v>29</v>
      </c>
      <c r="H55" s="4"/>
      <c r="I55" s="4"/>
      <c r="J55" s="4"/>
      <c r="K55" s="4"/>
      <c r="L55" s="4"/>
      <c r="M55" s="4"/>
      <c r="N55" s="4"/>
      <c r="O55" s="4"/>
      <c r="P55" s="4"/>
      <c r="Q55" s="4"/>
      <c r="R55" s="4"/>
      <c r="S55" s="4"/>
    </row>
    <row r="56" spans="1:19" ht="15">
      <c r="A56" s="15"/>
      <c r="B56" s="12"/>
      <c r="C56" s="3"/>
      <c r="D56" s="74"/>
      <c r="E56" s="4"/>
      <c r="F56" s="5"/>
      <c r="G56" s="4"/>
      <c r="H56" s="4"/>
      <c r="I56" s="4"/>
      <c r="J56" s="4"/>
      <c r="K56" s="4"/>
      <c r="L56" s="4"/>
      <c r="M56" s="4"/>
      <c r="N56" s="4"/>
      <c r="O56" s="4"/>
      <c r="P56" s="4"/>
      <c r="Q56" s="4"/>
      <c r="R56" s="4"/>
      <c r="S56" s="4"/>
    </row>
    <row r="57" spans="1:19" ht="15">
      <c r="A57" s="15"/>
      <c r="B57" s="12" t="s">
        <v>61</v>
      </c>
      <c r="C57" s="3"/>
      <c r="D57" s="44">
        <f>'j-uforud'!G14</f>
        <v>0</v>
      </c>
      <c r="E57" s="4" t="s">
        <v>14</v>
      </c>
      <c r="F57" s="5"/>
      <c r="G57" s="106" t="s">
        <v>52</v>
      </c>
      <c r="H57" s="4"/>
      <c r="I57" s="4"/>
      <c r="J57" s="4"/>
      <c r="K57" s="4"/>
      <c r="L57" s="4"/>
      <c r="M57" s="4"/>
      <c r="N57" s="4"/>
      <c r="O57" s="4"/>
      <c r="P57" s="4"/>
      <c r="Q57" s="4"/>
      <c r="R57" s="4"/>
      <c r="S57" s="4"/>
    </row>
    <row r="58" spans="1:19" ht="15">
      <c r="A58" s="15"/>
      <c r="B58" s="12"/>
      <c r="C58" s="3"/>
      <c r="D58" s="74"/>
      <c r="E58" s="4"/>
      <c r="F58" s="5"/>
      <c r="G58" s="4"/>
      <c r="H58" s="4"/>
      <c r="I58" s="4"/>
      <c r="J58" s="4"/>
      <c r="K58" s="4"/>
      <c r="L58" s="4"/>
      <c r="M58" s="4"/>
      <c r="N58" s="4"/>
      <c r="O58" s="4"/>
      <c r="P58" s="4"/>
      <c r="Q58" s="4"/>
      <c r="R58" s="4"/>
      <c r="S58" s="4"/>
    </row>
    <row r="59" spans="1:19" ht="15" thickBot="1">
      <c r="A59" s="15"/>
      <c r="B59" s="12" t="s">
        <v>62</v>
      </c>
      <c r="C59" s="3"/>
      <c r="D59" s="155">
        <f>(D47+D49+D51+D53+D55+D57)</f>
        <v>0</v>
      </c>
      <c r="E59" s="4" t="s">
        <v>14</v>
      </c>
      <c r="F59" s="5"/>
      <c r="G59" s="106"/>
      <c r="H59" s="4"/>
      <c r="I59" s="4"/>
      <c r="J59" s="4"/>
      <c r="K59" s="4"/>
      <c r="L59" s="4"/>
      <c r="M59" s="4"/>
      <c r="N59" s="4"/>
      <c r="O59" s="4"/>
      <c r="P59" s="4"/>
      <c r="Q59" s="4"/>
      <c r="R59" s="4"/>
      <c r="S59" s="4"/>
    </row>
    <row r="60" spans="1:19" ht="15" thickTop="1">
      <c r="A60" s="15"/>
      <c r="B60" s="12"/>
      <c r="C60" s="3"/>
      <c r="D60" s="4"/>
      <c r="E60" s="4"/>
      <c r="F60" s="5"/>
      <c r="G60" s="4"/>
      <c r="H60" s="4"/>
      <c r="I60" s="4"/>
      <c r="J60" s="4"/>
      <c r="K60" s="4"/>
      <c r="L60" s="4"/>
      <c r="M60" s="4"/>
      <c r="N60" s="4"/>
      <c r="O60" s="4"/>
      <c r="P60" s="4"/>
      <c r="Q60" s="4"/>
      <c r="R60" s="4"/>
      <c r="S60" s="4"/>
    </row>
    <row r="61" spans="1:19" ht="15">
      <c r="A61" s="15"/>
      <c r="B61" s="11" t="s">
        <v>63</v>
      </c>
      <c r="C61" s="3"/>
      <c r="D61" s="4"/>
      <c r="E61" s="4"/>
      <c r="F61" s="5"/>
      <c r="G61" s="4"/>
      <c r="H61" s="4"/>
      <c r="I61" s="4"/>
      <c r="J61" s="4"/>
      <c r="K61" s="4"/>
      <c r="L61" s="4"/>
      <c r="M61" s="4"/>
      <c r="N61" s="4"/>
      <c r="O61" s="4"/>
      <c r="P61" s="4"/>
      <c r="Q61" s="4"/>
      <c r="R61" s="4"/>
      <c r="S61" s="4"/>
    </row>
    <row r="62" spans="1:19" ht="15">
      <c r="A62" s="15"/>
      <c r="B62" s="16" t="s">
        <v>64</v>
      </c>
      <c r="C62" s="3"/>
      <c r="D62" s="4"/>
      <c r="E62" s="4"/>
      <c r="F62" s="5"/>
      <c r="G62" s="4"/>
      <c r="H62" s="4"/>
      <c r="I62" s="4"/>
      <c r="J62" s="4"/>
      <c r="K62" s="4"/>
      <c r="L62" s="4"/>
      <c r="M62" s="4"/>
      <c r="N62" s="4"/>
      <c r="O62" s="4"/>
      <c r="P62" s="4"/>
      <c r="Q62" s="4"/>
      <c r="R62" s="4"/>
      <c r="S62" s="4"/>
    </row>
    <row r="63" spans="1:19" ht="15">
      <c r="A63" s="15"/>
      <c r="B63" s="4" t="s">
        <v>65</v>
      </c>
      <c r="C63" s="3"/>
      <c r="D63" s="4"/>
      <c r="E63" s="4"/>
      <c r="F63" s="5"/>
      <c r="G63" s="4"/>
      <c r="H63" s="4"/>
      <c r="I63" s="4"/>
      <c r="J63" s="4"/>
      <c r="K63" s="4"/>
      <c r="L63" s="4"/>
      <c r="M63" s="4"/>
      <c r="N63" s="4"/>
      <c r="O63" s="4"/>
      <c r="P63" s="4"/>
      <c r="Q63" s="4"/>
      <c r="R63" s="4"/>
      <c r="S63" s="4"/>
    </row>
    <row r="64" spans="1:19" ht="15">
      <c r="A64" s="15"/>
      <c r="B64" s="4" t="s">
        <v>66</v>
      </c>
      <c r="C64" s="3"/>
      <c r="D64" s="4"/>
      <c r="E64" s="4"/>
      <c r="F64" s="5"/>
      <c r="G64" s="4"/>
      <c r="H64" s="4"/>
      <c r="I64" s="4"/>
      <c r="J64" s="4"/>
      <c r="K64" s="4"/>
      <c r="L64" s="4"/>
      <c r="M64" s="4"/>
      <c r="N64" s="4"/>
      <c r="O64" s="4"/>
      <c r="P64" s="4"/>
      <c r="Q64" s="4"/>
      <c r="R64" s="4"/>
      <c r="S64" s="4"/>
    </row>
    <row r="65" spans="1:19" ht="15">
      <c r="A65" s="15"/>
      <c r="B65" s="4" t="s">
        <v>67</v>
      </c>
      <c r="C65" s="3"/>
      <c r="D65" s="4"/>
      <c r="E65" s="4"/>
      <c r="F65" s="5"/>
      <c r="G65" s="4"/>
      <c r="H65" s="4"/>
      <c r="I65" s="4"/>
      <c r="J65" s="4"/>
      <c r="K65" s="4"/>
      <c r="L65" s="4"/>
      <c r="M65" s="4"/>
      <c r="N65" s="4"/>
      <c r="O65" s="4"/>
      <c r="P65" s="4"/>
      <c r="Q65" s="4"/>
      <c r="R65" s="4"/>
      <c r="S65" s="4"/>
    </row>
    <row r="66" spans="1:19" ht="15">
      <c r="A66" s="15"/>
      <c r="B66" s="148" t="s">
        <v>68</v>
      </c>
      <c r="C66" s="3"/>
      <c r="D66" s="4"/>
      <c r="E66" s="4"/>
      <c r="F66" s="5"/>
      <c r="G66" s="4"/>
      <c r="H66" s="4"/>
      <c r="I66" s="4"/>
      <c r="J66" s="4"/>
      <c r="K66" s="4"/>
      <c r="L66" s="4"/>
      <c r="M66" s="4"/>
      <c r="N66" s="4"/>
      <c r="O66" s="4"/>
      <c r="P66" s="4"/>
      <c r="Q66" s="4"/>
      <c r="R66" s="4"/>
      <c r="S66" s="4"/>
    </row>
    <row r="67" spans="1:19" ht="15">
      <c r="A67" s="15"/>
      <c r="B67" s="148" t="s">
        <v>69</v>
      </c>
      <c r="C67" s="3"/>
      <c r="D67" s="4"/>
      <c r="E67" s="4"/>
      <c r="F67" s="5"/>
      <c r="G67" s="4"/>
      <c r="H67" s="4"/>
      <c r="I67" s="4"/>
      <c r="J67" s="4"/>
      <c r="K67" s="4"/>
      <c r="L67" s="4"/>
      <c r="M67" s="4"/>
      <c r="N67" s="4"/>
      <c r="O67" s="4"/>
      <c r="P67" s="4"/>
      <c r="Q67" s="4"/>
      <c r="R67" s="4"/>
      <c r="S67" s="4"/>
    </row>
    <row r="68" spans="1:19" ht="15">
      <c r="A68" s="15"/>
      <c r="B68" s="148" t="s">
        <v>70</v>
      </c>
      <c r="C68" s="3"/>
      <c r="D68" s="4"/>
      <c r="E68" s="4"/>
      <c r="F68" s="5"/>
      <c r="G68" s="4"/>
      <c r="H68" s="4"/>
      <c r="I68" s="4"/>
      <c r="J68" s="4"/>
      <c r="K68" s="4"/>
      <c r="L68" s="4"/>
      <c r="M68" s="4"/>
      <c r="N68" s="4"/>
      <c r="O68" s="4"/>
      <c r="P68" s="4"/>
      <c r="Q68" s="4"/>
      <c r="R68" s="4"/>
      <c r="S68" s="4"/>
    </row>
    <row r="69" spans="1:19" ht="15">
      <c r="A69" s="15"/>
      <c r="B69" s="4"/>
      <c r="C69" s="3"/>
      <c r="D69" s="4"/>
      <c r="E69" s="4"/>
      <c r="F69" s="5"/>
      <c r="G69" s="4"/>
      <c r="H69" s="4"/>
      <c r="I69" s="4"/>
      <c r="J69" s="4"/>
      <c r="K69" s="4"/>
      <c r="L69" s="4"/>
      <c r="M69" s="4"/>
      <c r="N69" s="4"/>
      <c r="O69" s="4"/>
      <c r="P69" s="4"/>
      <c r="Q69" s="4"/>
      <c r="R69" s="4"/>
      <c r="S69" s="4"/>
    </row>
    <row r="70" spans="1:19" ht="15.6">
      <c r="A70" s="15"/>
      <c r="B70" s="154" t="s">
        <v>71</v>
      </c>
      <c r="C70" s="3"/>
      <c r="D70" s="4"/>
      <c r="E70" s="4"/>
      <c r="F70" s="5"/>
      <c r="G70" s="4"/>
      <c r="H70" s="4"/>
      <c r="I70" s="4"/>
      <c r="J70" s="4"/>
      <c r="K70" s="4"/>
      <c r="L70" s="4"/>
      <c r="M70" s="4"/>
      <c r="N70" s="4"/>
      <c r="O70" s="4"/>
      <c r="P70" s="4"/>
      <c r="Q70" s="4"/>
      <c r="R70" s="4"/>
      <c r="S70" s="4"/>
    </row>
    <row r="71" spans="1:19" ht="15">
      <c r="A71" s="15"/>
      <c r="B71" s="4"/>
      <c r="C71" s="3"/>
      <c r="D71" s="4"/>
      <c r="E71" s="4"/>
      <c r="F71" s="5"/>
      <c r="G71" s="4"/>
      <c r="H71" s="4"/>
      <c r="I71" s="4"/>
      <c r="J71" s="4"/>
      <c r="K71" s="4"/>
      <c r="L71" s="4"/>
      <c r="M71" s="4"/>
      <c r="N71" s="4"/>
      <c r="O71" s="4"/>
      <c r="P71" s="4"/>
      <c r="Q71" s="4"/>
      <c r="R71" s="4"/>
      <c r="S71" s="4"/>
    </row>
    <row r="72" spans="1:19" ht="15" thickBot="1">
      <c r="A72" s="15"/>
      <c r="B72" s="12" t="s">
        <v>72</v>
      </c>
      <c r="C72" s="3"/>
      <c r="D72" s="155">
        <f>D36</f>
        <v>0</v>
      </c>
      <c r="E72" s="4" t="s">
        <v>14</v>
      </c>
      <c r="F72" s="5"/>
      <c r="G72" s="4"/>
      <c r="H72" s="4"/>
      <c r="I72" s="4"/>
      <c r="J72" s="4"/>
      <c r="K72" s="4"/>
      <c r="L72" s="4"/>
      <c r="M72" s="4"/>
      <c r="N72" s="4"/>
      <c r="O72" s="4"/>
      <c r="P72" s="4"/>
      <c r="Q72" s="4"/>
      <c r="R72" s="4"/>
      <c r="S72" s="4"/>
    </row>
    <row r="73" spans="1:19" ht="15" thickTop="1">
      <c r="A73" s="15"/>
      <c r="B73" s="4"/>
      <c r="C73" s="3"/>
      <c r="D73" s="4"/>
      <c r="E73" s="4"/>
      <c r="F73" s="5"/>
      <c r="G73" s="4"/>
      <c r="H73" s="4"/>
      <c r="I73" s="4"/>
      <c r="J73" s="4"/>
      <c r="K73" s="4"/>
      <c r="L73" s="4"/>
      <c r="M73" s="4"/>
      <c r="N73" s="4"/>
      <c r="O73" s="4"/>
      <c r="P73" s="4"/>
      <c r="Q73" s="4"/>
      <c r="R73" s="4"/>
      <c r="S73" s="4"/>
    </row>
    <row r="74" spans="1:19" ht="15">
      <c r="A74" s="15"/>
      <c r="B74" s="12" t="s">
        <v>73</v>
      </c>
      <c r="C74" s="3"/>
      <c r="D74" s="4"/>
      <c r="E74" s="4"/>
      <c r="F74" s="5"/>
      <c r="G74" s="4"/>
      <c r="H74" s="4"/>
      <c r="I74" s="4"/>
      <c r="J74" s="4"/>
      <c r="K74" s="4"/>
      <c r="L74" s="4"/>
      <c r="M74" s="4"/>
      <c r="N74" s="4"/>
      <c r="O74" s="4"/>
      <c r="P74" s="4"/>
      <c r="Q74" s="4"/>
      <c r="R74" s="4"/>
      <c r="S74" s="4"/>
    </row>
    <row r="75" spans="1:19" ht="15">
      <c r="A75" s="15"/>
      <c r="B75" s="148" t="s">
        <v>74</v>
      </c>
      <c r="C75" s="3"/>
      <c r="D75" s="4"/>
      <c r="E75" s="4"/>
      <c r="F75" s="5"/>
      <c r="G75" s="4"/>
      <c r="H75" s="4"/>
      <c r="I75" s="4"/>
      <c r="J75" s="4"/>
      <c r="K75" s="4"/>
      <c r="L75" s="4"/>
      <c r="M75" s="4"/>
      <c r="N75" s="4"/>
      <c r="O75" s="4"/>
      <c r="P75" s="4"/>
      <c r="Q75" s="4"/>
      <c r="R75" s="4"/>
      <c r="S75" s="4"/>
    </row>
    <row r="76" spans="1:19" ht="15">
      <c r="A76" s="15"/>
      <c r="B76" s="4" t="s">
        <v>75</v>
      </c>
      <c r="C76" s="3"/>
      <c r="D76" s="4"/>
      <c r="E76" s="4"/>
      <c r="F76" s="5"/>
      <c r="G76" s="4"/>
      <c r="H76" s="4"/>
      <c r="I76" s="4"/>
      <c r="J76" s="4"/>
      <c r="K76" s="4"/>
      <c r="L76" s="4"/>
      <c r="M76" s="4"/>
      <c r="N76" s="4"/>
      <c r="O76" s="4"/>
      <c r="P76" s="4"/>
      <c r="Q76" s="4"/>
      <c r="R76" s="4"/>
      <c r="S76" s="4"/>
    </row>
    <row r="77" spans="1:19" ht="15">
      <c r="A77" s="15"/>
      <c r="B77" s="4"/>
      <c r="C77" s="3"/>
      <c r="D77" s="4"/>
      <c r="E77" s="4"/>
      <c r="F77" s="5"/>
      <c r="G77" s="4"/>
      <c r="H77" s="4"/>
      <c r="I77" s="4"/>
      <c r="J77" s="4"/>
      <c r="K77" s="4"/>
      <c r="L77" s="4"/>
      <c r="M77" s="4"/>
      <c r="N77" s="4"/>
      <c r="O77" s="4"/>
      <c r="P77" s="4"/>
      <c r="Q77" s="4"/>
      <c r="R77" s="4"/>
      <c r="S77" s="4"/>
    </row>
    <row r="78" spans="1:19" ht="17.45">
      <c r="A78" s="35"/>
      <c r="B78" s="36" t="s">
        <v>86</v>
      </c>
      <c r="C78" s="37"/>
      <c r="D78" s="38"/>
      <c r="E78" s="38"/>
      <c r="F78" s="39"/>
      <c r="G78" s="4"/>
      <c r="H78" s="4"/>
      <c r="I78" s="4"/>
      <c r="J78" s="4"/>
      <c r="K78" s="4"/>
      <c r="L78" s="4"/>
      <c r="M78" s="4"/>
      <c r="N78" s="4"/>
      <c r="O78" s="4"/>
      <c r="P78" s="4"/>
      <c r="Q78" s="4"/>
      <c r="R78" s="4"/>
      <c r="S78" s="4"/>
    </row>
    <row r="79" spans="1:19" ht="15">
      <c r="A79" s="15"/>
      <c r="B79" s="4"/>
      <c r="C79" s="3"/>
      <c r="D79" s="4"/>
      <c r="E79" s="4"/>
      <c r="F79" s="5"/>
      <c r="G79" s="4"/>
      <c r="H79" s="4"/>
      <c r="I79" s="4"/>
      <c r="J79" s="4"/>
      <c r="K79" s="4"/>
      <c r="L79" s="4"/>
      <c r="M79" s="4"/>
      <c r="N79" s="4"/>
      <c r="O79" s="4"/>
      <c r="P79" s="4"/>
      <c r="Q79" s="4"/>
      <c r="R79" s="4"/>
      <c r="S79" s="4"/>
    </row>
    <row r="80" spans="1:19" ht="15">
      <c r="A80" s="15"/>
      <c r="B80" s="11" t="s">
        <v>77</v>
      </c>
      <c r="C80" s="3"/>
      <c r="D80" s="44">
        <f>D59</f>
        <v>0</v>
      </c>
      <c r="E80" s="4" t="s">
        <v>14</v>
      </c>
      <c r="F80" s="5"/>
      <c r="G80" s="4"/>
      <c r="H80" s="4"/>
      <c r="I80" s="4"/>
      <c r="J80" s="4"/>
      <c r="K80" s="4"/>
      <c r="L80" s="4"/>
      <c r="M80" s="4"/>
      <c r="N80" s="4"/>
      <c r="O80" s="4"/>
      <c r="P80" s="4"/>
      <c r="Q80" s="4"/>
      <c r="R80" s="4"/>
      <c r="S80" s="4"/>
    </row>
    <row r="81" spans="1:19" ht="15">
      <c r="A81" s="15"/>
      <c r="B81" s="5"/>
      <c r="C81" s="3"/>
      <c r="D81" s="4"/>
      <c r="E81" s="4"/>
      <c r="F81" s="5"/>
      <c r="G81" s="4"/>
      <c r="H81" s="4"/>
      <c r="I81" s="4"/>
      <c r="J81" s="4"/>
      <c r="K81" s="4"/>
      <c r="L81" s="4"/>
      <c r="M81" s="4"/>
      <c r="N81" s="4"/>
      <c r="O81" s="4"/>
      <c r="P81" s="4"/>
      <c r="Q81" s="4"/>
      <c r="R81" s="4"/>
      <c r="S81" s="4"/>
    </row>
    <row r="82" spans="1:19" ht="15">
      <c r="A82" s="15"/>
      <c r="B82" s="12" t="s">
        <v>89</v>
      </c>
      <c r="C82" s="3"/>
      <c r="D82" s="44">
        <f>D72</f>
        <v>0</v>
      </c>
      <c r="E82" s="4" t="s">
        <v>14</v>
      </c>
      <c r="F82" s="5"/>
      <c r="G82" s="4"/>
      <c r="H82" s="4"/>
      <c r="I82" s="4"/>
      <c r="J82" s="4"/>
      <c r="K82" s="4"/>
      <c r="L82" s="4"/>
      <c r="M82" s="4"/>
      <c r="N82" s="4"/>
      <c r="O82" s="4"/>
      <c r="P82" s="4"/>
      <c r="Q82" s="4"/>
      <c r="R82" s="4"/>
      <c r="S82" s="4"/>
    </row>
    <row r="83" spans="1:19" ht="15">
      <c r="A83" s="15"/>
      <c r="B83" s="4"/>
      <c r="C83" s="3"/>
      <c r="D83" s="4"/>
      <c r="E83" s="4"/>
      <c r="F83" s="5"/>
      <c r="G83" s="4"/>
      <c r="H83" s="4"/>
      <c r="I83" s="4"/>
      <c r="J83" s="4"/>
      <c r="K83" s="4"/>
      <c r="L83" s="4"/>
      <c r="M83" s="4"/>
      <c r="N83" s="4"/>
      <c r="O83" s="4"/>
      <c r="P83" s="4"/>
      <c r="Q83" s="4"/>
      <c r="R83" s="4"/>
      <c r="S83" s="4"/>
    </row>
    <row r="84" spans="1:19" ht="15" thickBot="1">
      <c r="A84" s="15"/>
      <c r="B84" s="12" t="s">
        <v>78</v>
      </c>
      <c r="C84" s="3"/>
      <c r="D84" s="46">
        <f>(D80-D82)</f>
        <v>0</v>
      </c>
      <c r="E84" s="4" t="s">
        <v>14</v>
      </c>
      <c r="F84" s="5"/>
      <c r="G84" s="4"/>
      <c r="H84" s="4"/>
      <c r="I84" s="4"/>
      <c r="J84" s="4"/>
      <c r="K84" s="4"/>
      <c r="L84" s="4"/>
      <c r="M84" s="4"/>
      <c r="N84" s="4"/>
      <c r="O84" s="4"/>
      <c r="P84" s="4"/>
      <c r="Q84" s="4"/>
      <c r="R84" s="4"/>
      <c r="S84" s="4"/>
    </row>
    <row r="85" spans="1:19" ht="15" thickTop="1">
      <c r="A85" s="15"/>
      <c r="B85" s="12"/>
      <c r="C85" s="3"/>
      <c r="D85" s="74"/>
      <c r="E85" s="4"/>
      <c r="F85" s="5"/>
      <c r="G85" s="4"/>
      <c r="H85" s="4"/>
      <c r="I85" s="4"/>
      <c r="J85" s="4"/>
      <c r="K85" s="4"/>
      <c r="L85" s="4"/>
      <c r="M85" s="4"/>
      <c r="N85" s="4"/>
      <c r="O85" s="4"/>
      <c r="P85" s="4"/>
      <c r="Q85" s="4"/>
      <c r="R85" s="4"/>
      <c r="S85" s="4"/>
    </row>
    <row r="86" spans="1:19" ht="15">
      <c r="A86" s="15"/>
      <c r="B86" s="17" t="s">
        <v>79</v>
      </c>
      <c r="C86" s="3"/>
      <c r="D86" s="44">
        <f>(D6/100*D10)</f>
        <v>0</v>
      </c>
      <c r="E86" s="4" t="s">
        <v>14</v>
      </c>
      <c r="F86" s="5"/>
      <c r="G86" s="106" t="s">
        <v>52</v>
      </c>
      <c r="H86" s="4"/>
      <c r="I86" s="4"/>
      <c r="J86" s="4"/>
      <c r="K86" s="4"/>
      <c r="L86" s="4"/>
      <c r="M86" s="4"/>
      <c r="N86" s="4"/>
      <c r="O86" s="4"/>
      <c r="P86" s="4"/>
      <c r="Q86" s="4"/>
      <c r="R86" s="4"/>
      <c r="S86" s="4"/>
    </row>
    <row r="87" spans="1:19" ht="15">
      <c r="A87" s="15"/>
      <c r="B87" s="34"/>
      <c r="C87" s="33"/>
      <c r="D87" s="34"/>
      <c r="E87" s="34"/>
      <c r="F87" s="32"/>
      <c r="G87" s="4"/>
      <c r="H87" s="4"/>
      <c r="I87" s="4"/>
      <c r="J87" s="4"/>
      <c r="K87" s="4"/>
      <c r="L87" s="4"/>
      <c r="M87" s="4"/>
      <c r="N87" s="4"/>
      <c r="O87" s="4"/>
      <c r="P87" s="4"/>
      <c r="Q87" s="4"/>
      <c r="R87" s="4"/>
      <c r="S87" s="4"/>
    </row>
    <row r="88" spans="1:19" ht="17.45">
      <c r="A88" s="35"/>
      <c r="B88" s="36" t="s">
        <v>80</v>
      </c>
      <c r="C88" s="37"/>
      <c r="D88" s="38"/>
      <c r="E88" s="38"/>
      <c r="F88" s="39"/>
      <c r="G88" s="239" t="s">
        <v>88</v>
      </c>
      <c r="H88" s="240"/>
      <c r="I88" s="240"/>
      <c r="J88" s="4"/>
      <c r="K88" s="4"/>
      <c r="L88" s="4"/>
      <c r="M88" s="4"/>
      <c r="N88" s="4"/>
      <c r="O88" s="4"/>
      <c r="P88" s="4"/>
      <c r="Q88" s="4"/>
      <c r="R88" s="4"/>
      <c r="S88" s="4"/>
    </row>
    <row r="89" spans="1:19" ht="15">
      <c r="A89" s="15"/>
      <c r="B89" s="43"/>
      <c r="C89" s="41"/>
      <c r="D89" s="42"/>
      <c r="E89" s="42"/>
      <c r="F89" s="43"/>
      <c r="G89" s="4"/>
      <c r="H89" s="4"/>
      <c r="I89" s="4"/>
      <c r="J89" s="4"/>
      <c r="K89" s="4"/>
      <c r="L89" s="4"/>
      <c r="M89" s="4"/>
      <c r="N89" s="4"/>
      <c r="O89" s="4"/>
      <c r="P89" s="4"/>
      <c r="Q89" s="4"/>
      <c r="R89" s="4"/>
      <c r="S89" s="4"/>
    </row>
    <row r="90" spans="1:19" ht="15">
      <c r="A90" s="15"/>
      <c r="B90" s="11" t="s">
        <v>81</v>
      </c>
      <c r="C90" s="3"/>
      <c r="D90" s="4"/>
      <c r="E90" s="4"/>
      <c r="F90" s="5"/>
      <c r="G90" s="4"/>
      <c r="H90" s="4"/>
      <c r="I90" s="4"/>
      <c r="J90" s="4"/>
      <c r="K90" s="4"/>
      <c r="L90" s="4"/>
      <c r="M90" s="4"/>
      <c r="N90" s="4"/>
      <c r="O90" s="4"/>
      <c r="P90" s="4"/>
      <c r="Q90" s="4"/>
      <c r="R90" s="4"/>
      <c r="S90" s="4"/>
    </row>
    <row r="91" spans="1:19" ht="15">
      <c r="A91" s="15"/>
      <c r="B91" s="16" t="s">
        <v>77</v>
      </c>
      <c r="C91" s="3"/>
      <c r="D91" s="44">
        <f>'j-var'!B35</f>
        <v>0</v>
      </c>
      <c r="E91" s="4" t="s">
        <v>14</v>
      </c>
      <c r="F91" s="5"/>
      <c r="G91" s="4"/>
      <c r="H91" s="4"/>
      <c r="I91" s="4"/>
      <c r="J91" s="4"/>
      <c r="K91" s="4"/>
      <c r="L91" s="4"/>
      <c r="M91" s="4"/>
      <c r="N91" s="4"/>
      <c r="O91" s="4"/>
      <c r="P91" s="4"/>
      <c r="Q91" s="4"/>
      <c r="R91" s="4"/>
      <c r="S91" s="4"/>
    </row>
    <row r="92" spans="1:19" ht="15">
      <c r="A92" s="15"/>
      <c r="B92" s="16"/>
      <c r="C92" s="3"/>
      <c r="D92" s="4"/>
      <c r="E92" s="4"/>
      <c r="F92" s="5"/>
      <c r="G92" s="4"/>
      <c r="H92" s="4"/>
      <c r="I92" s="4"/>
      <c r="J92" s="4"/>
      <c r="K92" s="4"/>
      <c r="L92" s="4"/>
      <c r="M92" s="4"/>
      <c r="N92" s="4"/>
      <c r="O92" s="4"/>
      <c r="P92" s="4"/>
      <c r="Q92" s="4"/>
      <c r="R92" s="4"/>
      <c r="S92" s="4"/>
    </row>
    <row r="93" spans="1:19" ht="15">
      <c r="A93" s="15"/>
      <c r="B93" s="16" t="s">
        <v>71</v>
      </c>
      <c r="C93" s="3"/>
      <c r="D93" s="44">
        <f>D72</f>
        <v>0</v>
      </c>
      <c r="E93" s="4" t="s">
        <v>14</v>
      </c>
      <c r="F93" s="5"/>
      <c r="G93" s="4"/>
      <c r="H93" s="4"/>
      <c r="I93" s="4"/>
      <c r="J93" s="4"/>
      <c r="K93" s="4"/>
      <c r="L93" s="4"/>
      <c r="M93" s="4"/>
      <c r="N93" s="4"/>
      <c r="O93" s="4"/>
      <c r="P93" s="4"/>
      <c r="Q93" s="4"/>
      <c r="R93" s="4"/>
      <c r="S93" s="4"/>
    </row>
    <row r="94" spans="1:19" ht="15">
      <c r="A94" s="15"/>
      <c r="B94" s="16"/>
      <c r="C94" s="3"/>
      <c r="D94" s="4"/>
      <c r="E94" s="4"/>
      <c r="F94" s="5"/>
      <c r="G94" s="4"/>
      <c r="H94" s="4"/>
      <c r="I94" s="4"/>
      <c r="J94" s="4"/>
      <c r="K94" s="4"/>
      <c r="L94" s="4"/>
      <c r="M94" s="4"/>
      <c r="N94" s="4"/>
      <c r="O94" s="4"/>
      <c r="P94" s="4"/>
      <c r="Q94" s="4"/>
      <c r="R94" s="4"/>
      <c r="S94" s="4"/>
    </row>
    <row r="95" spans="1:19" ht="15" thickBot="1">
      <c r="A95" s="15"/>
      <c r="B95" s="16" t="s">
        <v>78</v>
      </c>
      <c r="C95" s="3"/>
      <c r="D95" s="46">
        <f>(D91-D93)</f>
        <v>0</v>
      </c>
      <c r="E95" s="4" t="s">
        <v>14</v>
      </c>
      <c r="F95" s="5"/>
      <c r="G95" s="4"/>
      <c r="H95" s="4"/>
      <c r="I95" s="4"/>
      <c r="J95" s="4"/>
      <c r="K95" s="4"/>
      <c r="L95" s="4"/>
      <c r="M95" s="4"/>
      <c r="N95" s="4"/>
      <c r="O95" s="4"/>
      <c r="P95" s="4"/>
      <c r="Q95" s="4"/>
      <c r="R95" s="4"/>
      <c r="S95" s="4"/>
    </row>
    <row r="96" spans="1:19" ht="15" thickTop="1">
      <c r="A96" s="15"/>
      <c r="B96" s="5"/>
      <c r="C96" s="3"/>
      <c r="D96" s="4"/>
      <c r="E96" s="4"/>
      <c r="F96" s="5"/>
      <c r="G96" s="4"/>
      <c r="H96" s="4"/>
      <c r="I96" s="4"/>
      <c r="J96" s="4"/>
      <c r="K96" s="4"/>
      <c r="L96" s="4"/>
      <c r="M96" s="4"/>
      <c r="N96" s="4"/>
      <c r="O96" s="4"/>
      <c r="P96" s="4"/>
      <c r="Q96" s="4"/>
      <c r="R96" s="4"/>
      <c r="S96" s="4"/>
    </row>
    <row r="97" spans="1:19" ht="15">
      <c r="A97" s="15"/>
      <c r="B97" s="11" t="s">
        <v>82</v>
      </c>
      <c r="C97" s="3"/>
      <c r="D97" s="4"/>
      <c r="E97" s="4"/>
      <c r="F97" s="5"/>
      <c r="G97" s="4"/>
      <c r="H97" s="4"/>
      <c r="I97" s="4"/>
      <c r="J97" s="4"/>
      <c r="K97" s="4"/>
      <c r="L97" s="4"/>
      <c r="M97" s="4"/>
      <c r="N97" s="4"/>
      <c r="O97" s="4"/>
      <c r="P97" s="4"/>
      <c r="Q97" s="4"/>
      <c r="R97" s="4"/>
      <c r="S97" s="4"/>
    </row>
    <row r="98" spans="1:19" ht="15">
      <c r="A98" s="15"/>
      <c r="B98" s="16" t="s">
        <v>77</v>
      </c>
      <c r="C98" s="3"/>
      <c r="D98" s="44">
        <f>'j-var'!D35</f>
        <v>0</v>
      </c>
      <c r="E98" s="4" t="s">
        <v>14</v>
      </c>
      <c r="F98" s="5"/>
      <c r="G98" s="4"/>
      <c r="H98" s="4"/>
      <c r="I98" s="4"/>
      <c r="J98" s="4"/>
      <c r="K98" s="4"/>
      <c r="L98" s="4"/>
      <c r="M98" s="4"/>
      <c r="N98" s="4"/>
      <c r="O98" s="4"/>
      <c r="P98" s="4"/>
      <c r="Q98" s="4"/>
      <c r="R98" s="4"/>
      <c r="S98" s="4"/>
    </row>
    <row r="99" spans="1:19" ht="15">
      <c r="A99" s="15"/>
      <c r="B99" s="16"/>
      <c r="C99" s="3"/>
      <c r="D99" s="4"/>
      <c r="E99" s="4"/>
      <c r="F99" s="5"/>
      <c r="G99" s="4"/>
      <c r="H99" s="4"/>
      <c r="I99" s="4"/>
      <c r="J99" s="4"/>
      <c r="K99" s="4"/>
      <c r="L99" s="4"/>
      <c r="M99" s="4"/>
      <c r="N99" s="4"/>
      <c r="O99" s="4"/>
      <c r="P99" s="4"/>
      <c r="Q99" s="4"/>
      <c r="R99" s="4"/>
      <c r="S99" s="4"/>
    </row>
    <row r="100" spans="1:19" ht="15">
      <c r="A100" s="15"/>
      <c r="B100" s="16" t="s">
        <v>71</v>
      </c>
      <c r="C100" s="3"/>
      <c r="D100" s="44">
        <f>D72</f>
        <v>0</v>
      </c>
      <c r="E100" s="4" t="s">
        <v>14</v>
      </c>
      <c r="F100" s="5"/>
      <c r="G100" s="4"/>
      <c r="H100" s="4"/>
      <c r="I100" s="4"/>
      <c r="J100" s="4"/>
      <c r="K100" s="4"/>
      <c r="L100" s="4"/>
      <c r="M100" s="4"/>
      <c r="N100" s="4"/>
      <c r="O100" s="4"/>
      <c r="P100" s="4"/>
      <c r="Q100" s="4"/>
      <c r="R100" s="4"/>
      <c r="S100" s="4"/>
    </row>
    <row r="101" spans="1:19" ht="15">
      <c r="A101" s="15"/>
      <c r="B101" s="16"/>
      <c r="C101" s="3"/>
      <c r="D101" s="4"/>
      <c r="E101" s="4"/>
      <c r="F101" s="5"/>
      <c r="G101" s="4"/>
      <c r="H101" s="4"/>
      <c r="I101" s="4"/>
      <c r="J101" s="4"/>
      <c r="K101" s="4"/>
      <c r="L101" s="4"/>
      <c r="M101" s="4"/>
      <c r="N101" s="4"/>
      <c r="O101" s="4"/>
      <c r="P101" s="4"/>
      <c r="Q101" s="4"/>
      <c r="R101" s="4"/>
      <c r="S101" s="4"/>
    </row>
    <row r="102" spans="1:19" ht="15" thickBot="1">
      <c r="A102" s="15"/>
      <c r="B102" s="16" t="s">
        <v>78</v>
      </c>
      <c r="C102" s="3"/>
      <c r="D102" s="46">
        <f>(D98-D100)</f>
        <v>0</v>
      </c>
      <c r="E102" s="4" t="s">
        <v>14</v>
      </c>
      <c r="F102" s="5"/>
      <c r="G102" s="4"/>
      <c r="H102" s="4"/>
      <c r="I102" s="4"/>
      <c r="J102" s="4"/>
      <c r="K102" s="4"/>
      <c r="L102" s="4"/>
      <c r="M102" s="4"/>
      <c r="N102" s="4"/>
      <c r="O102" s="4"/>
      <c r="P102" s="4"/>
      <c r="Q102" s="4"/>
      <c r="R102" s="4"/>
      <c r="S102" s="4"/>
    </row>
    <row r="103" spans="1:19" ht="15" thickTop="1">
      <c r="A103" s="48"/>
      <c r="B103" s="32"/>
      <c r="C103" s="33"/>
      <c r="D103" s="34"/>
      <c r="E103" s="34"/>
      <c r="F103" s="32"/>
      <c r="G103" s="4"/>
      <c r="H103" s="4"/>
      <c r="I103" s="4"/>
      <c r="J103" s="4"/>
      <c r="K103" s="4"/>
      <c r="L103" s="4"/>
      <c r="M103" s="4"/>
      <c r="N103" s="4"/>
      <c r="O103" s="4"/>
      <c r="P103" s="4"/>
      <c r="Q103" s="4"/>
      <c r="R103" s="4"/>
      <c r="S103" s="4"/>
    </row>
    <row r="104" spans="1:19" ht="15">
      <c r="A104" s="4"/>
      <c r="B104" s="4"/>
      <c r="C104" s="4"/>
      <c r="D104" s="4"/>
      <c r="E104" s="4"/>
      <c r="F104" s="4"/>
      <c r="G104" s="4"/>
      <c r="H104" s="4"/>
      <c r="I104" s="4"/>
      <c r="J104" s="4"/>
      <c r="K104" s="4"/>
      <c r="L104" s="4"/>
      <c r="M104" s="4"/>
      <c r="N104" s="4"/>
      <c r="O104" s="4"/>
      <c r="P104" s="4"/>
      <c r="Q104" s="4"/>
      <c r="R104" s="4"/>
      <c r="S104" s="4"/>
    </row>
    <row r="105" spans="1:19" ht="15">
      <c r="A105" s="4"/>
      <c r="B105" s="4"/>
      <c r="C105" s="4"/>
      <c r="D105" s="4"/>
      <c r="E105" s="4"/>
      <c r="F105" s="4"/>
      <c r="G105" s="4"/>
      <c r="H105" s="4"/>
      <c r="I105" s="4"/>
      <c r="J105" s="4"/>
      <c r="K105" s="4"/>
      <c r="L105" s="4"/>
      <c r="M105" s="4"/>
      <c r="N105" s="4"/>
      <c r="O105" s="4"/>
      <c r="P105" s="4"/>
      <c r="Q105" s="4"/>
      <c r="R105" s="4"/>
      <c r="S105" s="4"/>
    </row>
    <row r="106" spans="1:19" ht="15">
      <c r="A106" s="4"/>
      <c r="B106" s="4"/>
      <c r="C106" s="4"/>
      <c r="D106" s="4"/>
      <c r="E106" s="4"/>
      <c r="F106" s="4"/>
      <c r="G106" s="4"/>
      <c r="H106" s="4"/>
      <c r="I106" s="4"/>
      <c r="J106" s="4"/>
      <c r="K106" s="4"/>
      <c r="L106" s="4"/>
      <c r="M106" s="4"/>
      <c r="N106" s="4"/>
      <c r="O106" s="4"/>
      <c r="P106" s="4"/>
      <c r="Q106" s="4"/>
      <c r="R106" s="4"/>
      <c r="S106" s="4"/>
    </row>
    <row r="107" spans="1:19" ht="15">
      <c r="A107" s="4"/>
      <c r="B107" s="4"/>
      <c r="C107" s="4"/>
      <c r="D107" s="4"/>
      <c r="E107" s="4"/>
      <c r="F107" s="4"/>
      <c r="G107" s="4"/>
      <c r="H107" s="4"/>
      <c r="I107" s="4"/>
      <c r="J107" s="4"/>
      <c r="K107" s="4"/>
      <c r="L107" s="4"/>
      <c r="M107" s="4"/>
      <c r="N107" s="4"/>
      <c r="O107" s="4"/>
      <c r="P107" s="4"/>
      <c r="Q107" s="4"/>
      <c r="R107" s="4"/>
      <c r="S107" s="4"/>
    </row>
    <row r="108" spans="1:19" ht="15">
      <c r="A108" s="4"/>
      <c r="B108" s="4"/>
      <c r="C108" s="4"/>
      <c r="D108" s="4"/>
      <c r="E108" s="4"/>
      <c r="F108" s="4"/>
      <c r="G108" s="4"/>
      <c r="H108" s="4"/>
      <c r="I108" s="4"/>
      <c r="J108" s="4"/>
      <c r="K108" s="4"/>
      <c r="L108" s="4"/>
      <c r="M108" s="4"/>
      <c r="N108" s="4"/>
      <c r="O108" s="4"/>
      <c r="P108" s="4"/>
      <c r="Q108" s="4"/>
      <c r="R108" s="4"/>
      <c r="S108" s="4"/>
    </row>
    <row r="109" spans="1:19" ht="15">
      <c r="A109" s="4"/>
      <c r="B109" s="4"/>
      <c r="C109" s="4"/>
      <c r="D109" s="4"/>
      <c r="E109" s="4"/>
      <c r="F109" s="4"/>
      <c r="G109" s="4"/>
      <c r="H109" s="4"/>
      <c r="I109" s="4"/>
      <c r="J109" s="4"/>
      <c r="K109" s="4"/>
      <c r="L109" s="4"/>
      <c r="M109" s="4"/>
      <c r="N109" s="4"/>
      <c r="O109" s="4"/>
      <c r="P109" s="4"/>
      <c r="Q109" s="4"/>
      <c r="R109" s="4"/>
      <c r="S109" s="4"/>
    </row>
    <row r="110" spans="1:19" ht="15">
      <c r="A110" s="4"/>
      <c r="B110" s="4"/>
      <c r="C110" s="4"/>
      <c r="D110" s="4"/>
      <c r="E110" s="4"/>
      <c r="F110" s="4"/>
      <c r="G110" s="4"/>
      <c r="H110" s="4"/>
      <c r="I110" s="4"/>
      <c r="J110" s="4"/>
      <c r="K110" s="4"/>
      <c r="L110" s="4"/>
      <c r="M110" s="4"/>
      <c r="N110" s="4"/>
      <c r="O110" s="4"/>
      <c r="P110" s="4"/>
      <c r="Q110" s="4"/>
      <c r="R110" s="4"/>
      <c r="S110" s="4"/>
    </row>
    <row r="111" spans="1:19" ht="15">
      <c r="A111" s="4"/>
      <c r="B111" s="4"/>
      <c r="C111" s="4"/>
      <c r="D111" s="4"/>
      <c r="E111" s="4"/>
      <c r="F111" s="4"/>
      <c r="G111" s="4"/>
      <c r="H111" s="4"/>
      <c r="I111" s="4"/>
      <c r="J111" s="4"/>
      <c r="K111" s="4"/>
      <c r="L111" s="4"/>
      <c r="M111" s="4"/>
      <c r="N111" s="4"/>
      <c r="O111" s="4"/>
      <c r="P111" s="4"/>
      <c r="Q111" s="4"/>
      <c r="R111" s="4"/>
      <c r="S111" s="4"/>
    </row>
    <row r="112" spans="1:19" ht="15">
      <c r="A112" s="4"/>
      <c r="B112" s="4"/>
      <c r="C112" s="4"/>
      <c r="D112" s="4"/>
      <c r="E112" s="4"/>
      <c r="F112" s="4"/>
      <c r="G112" s="4"/>
      <c r="H112" s="4"/>
      <c r="I112" s="4"/>
      <c r="J112" s="4"/>
      <c r="K112" s="4"/>
      <c r="L112" s="4"/>
      <c r="M112" s="4"/>
      <c r="N112" s="4"/>
      <c r="O112" s="4"/>
      <c r="P112" s="4"/>
      <c r="Q112" s="4"/>
      <c r="R112" s="4"/>
      <c r="S112" s="4"/>
    </row>
    <row r="113" spans="1:19" ht="15">
      <c r="A113" s="4"/>
      <c r="B113" s="4"/>
      <c r="C113" s="4"/>
      <c r="D113" s="4"/>
      <c r="E113" s="4"/>
      <c r="F113" s="4"/>
      <c r="G113" s="4"/>
      <c r="H113" s="4"/>
      <c r="I113" s="4"/>
      <c r="J113" s="4"/>
      <c r="K113" s="4"/>
      <c r="L113" s="4"/>
      <c r="M113" s="4"/>
      <c r="N113" s="4"/>
      <c r="O113" s="4"/>
      <c r="P113" s="4"/>
      <c r="Q113" s="4"/>
      <c r="R113" s="4"/>
      <c r="S113" s="4"/>
    </row>
    <row r="114" spans="1:19" ht="15">
      <c r="A114" s="4"/>
      <c r="B114" s="4"/>
      <c r="C114" s="4"/>
      <c r="D114" s="4"/>
      <c r="E114" s="4"/>
      <c r="F114" s="4"/>
      <c r="G114" s="4"/>
      <c r="H114" s="4"/>
      <c r="I114" s="4"/>
      <c r="J114" s="4"/>
      <c r="K114" s="4"/>
      <c r="L114" s="4"/>
      <c r="M114" s="4"/>
      <c r="N114" s="4"/>
      <c r="O114" s="4"/>
      <c r="P114" s="4"/>
      <c r="Q114" s="4"/>
      <c r="R114" s="4"/>
      <c r="S114" s="4"/>
    </row>
    <row r="115" spans="1:19" ht="15">
      <c r="A115" s="4"/>
      <c r="B115" s="4"/>
      <c r="C115" s="4"/>
      <c r="D115" s="4"/>
      <c r="E115" s="4"/>
      <c r="F115" s="4"/>
      <c r="G115" s="4"/>
      <c r="H115" s="4"/>
      <c r="I115" s="4"/>
      <c r="J115" s="4"/>
      <c r="K115" s="4"/>
      <c r="L115" s="4"/>
      <c r="M115" s="4"/>
      <c r="N115" s="4"/>
      <c r="O115" s="4"/>
      <c r="P115" s="4"/>
      <c r="Q115" s="4"/>
      <c r="R115" s="4"/>
      <c r="S115" s="4"/>
    </row>
    <row r="116" spans="1:19" ht="15">
      <c r="A116" s="4"/>
      <c r="B116" s="4"/>
      <c r="C116" s="4"/>
      <c r="D116" s="4"/>
      <c r="E116" s="4"/>
      <c r="F116" s="4"/>
      <c r="G116" s="4"/>
      <c r="H116" s="4"/>
      <c r="I116" s="4"/>
      <c r="J116" s="4"/>
      <c r="K116" s="4"/>
      <c r="L116" s="4"/>
      <c r="M116" s="4"/>
      <c r="N116" s="4"/>
      <c r="O116" s="4"/>
      <c r="P116" s="4"/>
      <c r="Q116" s="4"/>
      <c r="R116" s="4"/>
      <c r="S116" s="4"/>
    </row>
    <row r="117" spans="1:19" ht="15">
      <c r="A117" s="4"/>
      <c r="B117" s="4"/>
      <c r="C117" s="4"/>
      <c r="D117" s="4"/>
      <c r="E117" s="4"/>
      <c r="F117" s="4"/>
      <c r="G117" s="4"/>
      <c r="H117" s="4"/>
      <c r="I117" s="4"/>
      <c r="J117" s="4"/>
      <c r="K117" s="4"/>
      <c r="L117" s="4"/>
      <c r="M117" s="4"/>
      <c r="N117" s="4"/>
      <c r="O117" s="4"/>
      <c r="P117" s="4"/>
      <c r="Q117" s="4"/>
      <c r="R117" s="4"/>
      <c r="S117" s="4"/>
    </row>
    <row r="118" spans="1:19" ht="15">
      <c r="A118" s="4"/>
      <c r="B118" s="4"/>
      <c r="C118" s="4"/>
      <c r="D118" s="4"/>
      <c r="E118" s="4"/>
      <c r="F118" s="4"/>
      <c r="G118" s="4"/>
      <c r="H118" s="4"/>
      <c r="I118" s="4"/>
      <c r="J118" s="4"/>
      <c r="K118" s="4"/>
      <c r="L118" s="4"/>
      <c r="M118" s="4"/>
      <c r="N118" s="4"/>
      <c r="O118" s="4"/>
      <c r="P118" s="4"/>
      <c r="Q118" s="4"/>
      <c r="R118" s="4"/>
      <c r="S118" s="4"/>
    </row>
    <row r="119" spans="1:19" ht="15">
      <c r="A119" s="4"/>
      <c r="B119" s="4"/>
      <c r="C119" s="4"/>
      <c r="D119" s="4"/>
      <c r="E119" s="4"/>
      <c r="F119" s="4"/>
      <c r="G119" s="4"/>
      <c r="H119" s="4"/>
      <c r="I119" s="4"/>
      <c r="J119" s="4"/>
      <c r="K119" s="4"/>
      <c r="L119" s="4"/>
      <c r="M119" s="4"/>
      <c r="N119" s="4"/>
      <c r="O119" s="4"/>
      <c r="P119" s="4"/>
      <c r="Q119" s="4"/>
      <c r="R119" s="4"/>
      <c r="S119" s="4"/>
    </row>
    <row r="120" spans="1:19" ht="15">
      <c r="A120" s="4"/>
      <c r="B120" s="4"/>
      <c r="C120" s="4"/>
      <c r="D120" s="4"/>
      <c r="E120" s="4"/>
      <c r="F120" s="4"/>
      <c r="G120" s="4"/>
      <c r="H120" s="4"/>
      <c r="I120" s="4"/>
      <c r="J120" s="4"/>
      <c r="K120" s="4"/>
      <c r="L120" s="4"/>
      <c r="M120" s="4"/>
      <c r="N120" s="4"/>
      <c r="O120" s="4"/>
      <c r="P120" s="4"/>
      <c r="Q120" s="4"/>
      <c r="R120" s="4"/>
      <c r="S120" s="4"/>
    </row>
    <row r="121" spans="1:19" ht="15">
      <c r="A121" s="4"/>
      <c r="B121" s="4"/>
      <c r="C121" s="4"/>
      <c r="D121" s="4"/>
      <c r="E121" s="4"/>
      <c r="F121" s="4"/>
      <c r="G121" s="4"/>
      <c r="H121" s="4"/>
      <c r="I121" s="4"/>
      <c r="J121" s="4"/>
      <c r="K121" s="4"/>
      <c r="L121" s="4"/>
      <c r="M121" s="4"/>
      <c r="N121" s="4"/>
      <c r="O121" s="4"/>
      <c r="P121" s="4"/>
      <c r="Q121" s="4"/>
      <c r="R121" s="4"/>
      <c r="S121" s="4"/>
    </row>
    <row r="122" spans="1:19" ht="15">
      <c r="A122" s="4"/>
      <c r="B122" s="4"/>
      <c r="C122" s="4"/>
      <c r="D122" s="4"/>
      <c r="E122" s="4"/>
      <c r="F122" s="4"/>
      <c r="G122" s="4"/>
      <c r="H122" s="4"/>
      <c r="I122" s="4"/>
      <c r="J122" s="4"/>
      <c r="K122" s="4"/>
      <c r="L122" s="4"/>
      <c r="M122" s="4"/>
      <c r="N122" s="4"/>
      <c r="O122" s="4"/>
      <c r="P122" s="4"/>
      <c r="Q122" s="4"/>
      <c r="R122" s="4"/>
      <c r="S122" s="4"/>
    </row>
    <row r="123" spans="1:19" ht="15">
      <c r="A123" s="4"/>
      <c r="B123" s="4"/>
      <c r="C123" s="4"/>
      <c r="D123" s="4"/>
      <c r="E123" s="4"/>
      <c r="F123" s="4"/>
      <c r="G123" s="4"/>
      <c r="H123" s="4"/>
      <c r="I123" s="4"/>
      <c r="J123" s="4"/>
      <c r="K123" s="4"/>
      <c r="L123" s="4"/>
      <c r="M123" s="4"/>
      <c r="N123" s="4"/>
      <c r="O123" s="4"/>
      <c r="P123" s="4"/>
      <c r="Q123" s="4"/>
      <c r="R123" s="4"/>
      <c r="S123" s="4"/>
    </row>
    <row r="124" spans="1:19" ht="15">
      <c r="A124" s="4"/>
      <c r="B124" s="4"/>
      <c r="C124" s="4"/>
      <c r="D124" s="4"/>
      <c r="E124" s="4"/>
      <c r="F124" s="4"/>
      <c r="G124" s="4"/>
      <c r="H124" s="4"/>
      <c r="I124" s="4"/>
      <c r="J124" s="4"/>
      <c r="K124" s="4"/>
      <c r="L124" s="4"/>
      <c r="M124" s="4"/>
      <c r="N124" s="4"/>
      <c r="O124" s="4"/>
      <c r="P124" s="4"/>
      <c r="Q124" s="4"/>
      <c r="R124" s="4"/>
      <c r="S124" s="4"/>
    </row>
    <row r="125" spans="1:19" ht="15">
      <c r="A125" s="4"/>
      <c r="B125" s="4"/>
      <c r="C125" s="4"/>
      <c r="D125" s="4"/>
      <c r="E125" s="4"/>
      <c r="F125" s="4"/>
      <c r="G125" s="4"/>
      <c r="H125" s="4"/>
      <c r="I125" s="4"/>
      <c r="J125" s="4"/>
      <c r="K125" s="4"/>
      <c r="L125" s="4"/>
      <c r="M125" s="4"/>
      <c r="N125" s="4"/>
      <c r="O125" s="4"/>
      <c r="P125" s="4"/>
      <c r="Q125" s="4"/>
      <c r="R125" s="4"/>
      <c r="S125" s="4"/>
    </row>
    <row r="126" spans="1:19" ht="15">
      <c r="A126" s="4"/>
      <c r="B126" s="4"/>
      <c r="C126" s="4"/>
      <c r="D126" s="4"/>
      <c r="E126" s="4"/>
      <c r="F126" s="4"/>
      <c r="G126" s="4"/>
      <c r="H126" s="4"/>
      <c r="I126" s="4"/>
      <c r="J126" s="4"/>
      <c r="K126" s="4"/>
      <c r="L126" s="4"/>
      <c r="M126" s="4"/>
      <c r="N126" s="4"/>
      <c r="O126" s="4"/>
      <c r="P126" s="4"/>
      <c r="Q126" s="4"/>
      <c r="R126" s="4"/>
      <c r="S126" s="4"/>
    </row>
    <row r="127" spans="1:19" ht="15">
      <c r="A127" s="4"/>
      <c r="B127" s="4"/>
      <c r="C127" s="4"/>
      <c r="D127" s="4"/>
      <c r="E127" s="4"/>
      <c r="F127" s="4"/>
      <c r="G127" s="4"/>
      <c r="H127" s="4"/>
      <c r="I127" s="4"/>
      <c r="J127" s="4"/>
      <c r="K127" s="4"/>
      <c r="L127" s="4"/>
      <c r="M127" s="4"/>
      <c r="N127" s="4"/>
      <c r="O127" s="4"/>
      <c r="P127" s="4"/>
      <c r="Q127" s="4"/>
      <c r="R127" s="4"/>
      <c r="S127" s="4"/>
    </row>
    <row r="128" spans="1:19" ht="15">
      <c r="A128" s="4"/>
      <c r="B128" s="4"/>
      <c r="C128" s="4"/>
      <c r="D128" s="4"/>
      <c r="E128" s="4"/>
      <c r="F128" s="4"/>
      <c r="G128" s="4"/>
      <c r="H128" s="4"/>
      <c r="I128" s="4"/>
      <c r="J128" s="4"/>
      <c r="K128" s="4"/>
      <c r="L128" s="4"/>
      <c r="M128" s="4"/>
      <c r="N128" s="4"/>
      <c r="O128" s="4"/>
      <c r="P128" s="4"/>
      <c r="Q128" s="4"/>
      <c r="R128" s="4"/>
      <c r="S128" s="4"/>
    </row>
    <row r="129" spans="1:19" ht="15">
      <c r="A129" s="4"/>
      <c r="B129" s="4"/>
      <c r="C129" s="4"/>
      <c r="D129" s="4"/>
      <c r="E129" s="4"/>
      <c r="F129" s="4"/>
      <c r="G129" s="4"/>
      <c r="H129" s="4"/>
      <c r="I129" s="4"/>
      <c r="J129" s="4"/>
      <c r="K129" s="4"/>
      <c r="L129" s="4"/>
      <c r="M129" s="4"/>
      <c r="N129" s="4"/>
      <c r="O129" s="4"/>
      <c r="P129" s="4"/>
      <c r="Q129" s="4"/>
      <c r="R129" s="4"/>
      <c r="S129" s="4"/>
    </row>
    <row r="130" spans="1:19" ht="15">
      <c r="A130" s="4"/>
      <c r="B130" s="4"/>
      <c r="C130" s="4"/>
      <c r="D130" s="4"/>
      <c r="E130" s="4"/>
      <c r="F130" s="4"/>
      <c r="G130" s="4"/>
      <c r="H130" s="4"/>
      <c r="I130" s="4"/>
      <c r="J130" s="4"/>
      <c r="K130" s="4"/>
      <c r="L130" s="4"/>
      <c r="M130" s="4"/>
      <c r="N130" s="4"/>
      <c r="O130" s="4"/>
      <c r="P130" s="4"/>
      <c r="Q130" s="4"/>
      <c r="R130" s="4"/>
      <c r="S130" s="4"/>
    </row>
    <row r="131" spans="1:19" ht="15">
      <c r="A131" s="4"/>
      <c r="B131" s="4"/>
      <c r="C131" s="4"/>
      <c r="D131" s="4"/>
      <c r="E131" s="4"/>
      <c r="F131" s="4"/>
      <c r="G131" s="4"/>
      <c r="H131" s="4"/>
      <c r="I131" s="4"/>
      <c r="J131" s="4"/>
      <c r="K131" s="4"/>
      <c r="L131" s="4"/>
      <c r="M131" s="4"/>
      <c r="N131" s="4"/>
      <c r="O131" s="4"/>
      <c r="P131" s="4"/>
      <c r="Q131" s="4"/>
      <c r="R131" s="4"/>
      <c r="S131" s="4"/>
    </row>
    <row r="132" spans="1:19" ht="15">
      <c r="A132" s="4"/>
      <c r="B132" s="4"/>
      <c r="C132" s="4"/>
      <c r="D132" s="4"/>
      <c r="E132" s="4"/>
      <c r="F132" s="4"/>
      <c r="G132" s="4"/>
      <c r="H132" s="4"/>
      <c r="I132" s="4"/>
      <c r="J132" s="4"/>
      <c r="K132" s="4"/>
      <c r="L132" s="4"/>
      <c r="M132" s="4"/>
      <c r="N132" s="4"/>
      <c r="O132" s="4"/>
      <c r="P132" s="4"/>
      <c r="Q132" s="4"/>
      <c r="R132" s="4"/>
      <c r="S132" s="4"/>
    </row>
    <row r="133" spans="1:19" ht="15">
      <c r="A133" s="4"/>
      <c r="B133" s="4"/>
      <c r="C133" s="4"/>
      <c r="D133" s="4"/>
      <c r="E133" s="4"/>
      <c r="F133" s="4"/>
      <c r="G133" s="4"/>
      <c r="H133" s="4"/>
      <c r="I133" s="4"/>
      <c r="J133" s="4"/>
      <c r="K133" s="4"/>
      <c r="L133" s="4"/>
      <c r="M133" s="4"/>
      <c r="N133" s="4"/>
      <c r="O133" s="4"/>
      <c r="P133" s="4"/>
      <c r="Q133" s="4"/>
      <c r="R133" s="4"/>
      <c r="S133" s="4"/>
    </row>
    <row r="134" spans="1:19" ht="15">
      <c r="A134" s="4"/>
      <c r="B134" s="4"/>
      <c r="C134" s="4"/>
      <c r="D134" s="4"/>
      <c r="E134" s="4"/>
      <c r="F134" s="4"/>
      <c r="G134" s="4"/>
      <c r="H134" s="4"/>
      <c r="I134" s="4"/>
      <c r="J134" s="4"/>
      <c r="K134" s="4"/>
      <c r="L134" s="4"/>
      <c r="M134" s="4"/>
      <c r="N134" s="4"/>
      <c r="O134" s="4"/>
      <c r="P134" s="4"/>
      <c r="Q134" s="4"/>
      <c r="R134" s="4"/>
      <c r="S134" s="4"/>
    </row>
    <row r="135" spans="1:19" ht="15">
      <c r="A135" s="4"/>
      <c r="B135" s="4"/>
      <c r="C135" s="4"/>
      <c r="D135" s="4"/>
      <c r="E135" s="4"/>
      <c r="F135" s="4"/>
      <c r="G135" s="4"/>
      <c r="H135" s="4"/>
      <c r="I135" s="4"/>
      <c r="J135" s="4"/>
      <c r="K135" s="4"/>
      <c r="L135" s="4"/>
      <c r="M135" s="4"/>
      <c r="N135" s="4"/>
      <c r="O135" s="4"/>
      <c r="P135" s="4"/>
      <c r="Q135" s="4"/>
      <c r="R135" s="4"/>
      <c r="S135" s="4"/>
    </row>
    <row r="136" spans="1:19" ht="15">
      <c r="A136" s="4"/>
      <c r="B136" s="4"/>
      <c r="C136" s="4"/>
      <c r="D136" s="4"/>
      <c r="E136" s="4"/>
      <c r="F136" s="4"/>
      <c r="G136" s="4"/>
      <c r="H136" s="4"/>
      <c r="I136" s="4"/>
      <c r="J136" s="4"/>
      <c r="K136" s="4"/>
      <c r="L136" s="4"/>
      <c r="M136" s="4"/>
      <c r="N136" s="4"/>
      <c r="O136" s="4"/>
      <c r="P136" s="4"/>
      <c r="Q136" s="4"/>
      <c r="R136" s="4"/>
      <c r="S136" s="4"/>
    </row>
    <row r="137" spans="1:19" ht="15">
      <c r="A137" s="4"/>
      <c r="B137" s="4"/>
      <c r="C137" s="4"/>
      <c r="D137" s="4"/>
      <c r="E137" s="4"/>
      <c r="F137" s="4"/>
      <c r="G137" s="4"/>
      <c r="H137" s="4"/>
      <c r="I137" s="4"/>
      <c r="J137" s="4"/>
      <c r="K137" s="4"/>
      <c r="L137" s="4"/>
      <c r="M137" s="4"/>
      <c r="N137" s="4"/>
      <c r="O137" s="4"/>
      <c r="P137" s="4"/>
      <c r="Q137" s="4"/>
      <c r="R137" s="4"/>
      <c r="S137" s="4"/>
    </row>
    <row r="138" spans="1:19" ht="15">
      <c r="A138" s="4"/>
      <c r="B138" s="4"/>
      <c r="C138" s="4"/>
      <c r="D138" s="4"/>
      <c r="E138" s="4"/>
      <c r="F138" s="4"/>
      <c r="G138" s="4"/>
      <c r="H138" s="4"/>
      <c r="I138" s="4"/>
      <c r="J138" s="4"/>
      <c r="K138" s="4"/>
      <c r="L138" s="4"/>
      <c r="M138" s="4"/>
      <c r="N138" s="4"/>
      <c r="O138" s="4"/>
      <c r="P138" s="4"/>
      <c r="Q138" s="4"/>
      <c r="R138" s="4"/>
      <c r="S138" s="4"/>
    </row>
    <row r="139" spans="1:19" ht="15">
      <c r="A139" s="4"/>
      <c r="B139" s="4"/>
      <c r="C139" s="4"/>
      <c r="D139" s="4"/>
      <c r="E139" s="4"/>
      <c r="F139" s="4"/>
      <c r="G139" s="4"/>
      <c r="H139" s="4"/>
      <c r="I139" s="4"/>
      <c r="J139" s="4"/>
      <c r="K139" s="4"/>
      <c r="L139" s="4"/>
      <c r="M139" s="4"/>
      <c r="N139" s="4"/>
      <c r="O139" s="4"/>
      <c r="P139" s="4"/>
      <c r="Q139" s="4"/>
      <c r="R139" s="4"/>
      <c r="S139" s="4"/>
    </row>
    <row r="140" spans="1:19" ht="15">
      <c r="A140" s="4"/>
      <c r="B140" s="4"/>
      <c r="C140" s="4"/>
      <c r="D140" s="4"/>
      <c r="E140" s="4"/>
      <c r="F140" s="4"/>
      <c r="G140" s="4"/>
      <c r="H140" s="4"/>
      <c r="I140" s="4"/>
      <c r="J140" s="4"/>
      <c r="K140" s="4"/>
      <c r="L140" s="4"/>
      <c r="M140" s="4"/>
      <c r="N140" s="4"/>
      <c r="O140" s="4"/>
      <c r="P140" s="4"/>
      <c r="Q140" s="4"/>
      <c r="R140" s="4"/>
      <c r="S140" s="4"/>
    </row>
    <row r="141" spans="1:19" ht="15">
      <c r="A141" s="4"/>
      <c r="B141" s="4"/>
      <c r="C141" s="4"/>
      <c r="D141" s="4"/>
      <c r="E141" s="4"/>
      <c r="F141" s="4"/>
      <c r="G141" s="4"/>
      <c r="H141" s="4"/>
      <c r="I141" s="4"/>
      <c r="J141" s="4"/>
      <c r="K141" s="4"/>
      <c r="L141" s="4"/>
      <c r="M141" s="4"/>
      <c r="N141" s="4"/>
      <c r="O141" s="4"/>
      <c r="P141" s="4"/>
      <c r="Q141" s="4"/>
      <c r="R141" s="4"/>
      <c r="S141" s="4"/>
    </row>
    <row r="142" spans="1:19" ht="15">
      <c r="A142" s="4"/>
      <c r="B142" s="4"/>
      <c r="C142" s="4"/>
      <c r="D142" s="4"/>
      <c r="E142" s="4"/>
      <c r="F142" s="4"/>
      <c r="G142" s="4"/>
      <c r="H142" s="4"/>
      <c r="I142" s="4"/>
      <c r="J142" s="4"/>
      <c r="K142" s="4"/>
      <c r="L142" s="4"/>
      <c r="M142" s="4"/>
      <c r="N142" s="4"/>
      <c r="O142" s="4"/>
      <c r="P142" s="4"/>
      <c r="Q142" s="4"/>
      <c r="R142" s="4"/>
      <c r="S142" s="4"/>
    </row>
    <row r="143" spans="1:19" ht="15">
      <c r="A143" s="4"/>
      <c r="B143" s="4"/>
      <c r="C143" s="4"/>
      <c r="D143" s="4"/>
      <c r="E143" s="4"/>
      <c r="F143" s="4"/>
      <c r="G143" s="4"/>
      <c r="H143" s="4"/>
      <c r="I143" s="4"/>
      <c r="J143" s="4"/>
      <c r="K143" s="4"/>
      <c r="L143" s="4"/>
      <c r="M143" s="4"/>
      <c r="N143" s="4"/>
      <c r="O143" s="4"/>
      <c r="P143" s="4"/>
      <c r="Q143" s="4"/>
      <c r="R143" s="4"/>
      <c r="S143" s="4"/>
    </row>
  </sheetData>
  <sheetProtection algorithmName="SHA-512" hashValue="LxFvqTTP4G2HBr+oD8EZ82gqhMHjn/rs69SDlU19Y0XPaZaYr4ZTewUNRA/SB7nHS/eTRGm53Agjf7tgfKuDzA==" saltValue="pVkjePA61wzdR7CfVRenHQ==" spinCount="100000" sheet="1" objects="1" scenarios="1"/>
  <mergeCells count="4">
    <mergeCell ref="G1:I1"/>
    <mergeCell ref="C2:F2"/>
    <mergeCell ref="C38:F38"/>
    <mergeCell ref="G88:I88"/>
  </mergeCells>
  <hyperlinks>
    <hyperlink ref="G1:I1" location="'j-vejled'!A1" display="Generel vejledning"/>
    <hyperlink ref="G32" location="'j-sp-mate'!A1" display="Vejledning"/>
    <hyperlink ref="G34" location="'j-sp-udtør'!A1" display="Teoretisk baggrund"/>
    <hyperlink ref="G42" location="'j-g-produk'!A1" display="Beregningsdetaljer"/>
    <hyperlink ref="G47" location="'j-omk-gdage'!A1" display="Beregningsdetaljer"/>
    <hyperlink ref="G53" location="'j-omk-drift'!A1" display="Beregningsdetaljer"/>
    <hyperlink ref="G55" location="'j-omk-løn'!A1" display="Vejledning"/>
    <hyperlink ref="G44" location="'j-dag-vin'!A1" display="Beregningsdetaljer"/>
    <hyperlink ref="G86" location="'j-afsat'!A1" display="Beregningsdetaljer"/>
    <hyperlink ref="G36" location="'j-omk-total'!A1" display="Teoretisk baggrund"/>
    <hyperlink ref="G57" location="'j-uforud'!A1" display="Beregningsdetaljer"/>
    <hyperlink ref="H2" location="forside!A1" display="Til forside"/>
    <hyperlink ref="G88:I88" location="'j-var'!A1" display="Teoretisk baggrund"/>
  </hyperlinks>
  <printOptions/>
  <pageMargins left="0.7" right="0.7" top="0.75" bottom="0.75" header="0.3" footer="0.3"/>
  <pageSetup fitToHeight="0" fitToWidth="1" horizontalDpi="600" verticalDpi="600" orientation="portrait" paperSize="9" scale="93"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34C2-E168-426D-A7EE-C4F53F794469}">
  <dimension ref="A1:AF181"/>
  <sheetViews>
    <sheetView workbookViewId="0" topLeftCell="A1">
      <selection activeCell="I21" sqref="I21:K21"/>
    </sheetView>
  </sheetViews>
  <sheetFormatPr defaultColWidth="9.140625" defaultRowHeight="15"/>
  <cols>
    <col min="1" max="1" width="63.7109375" style="0" customWidth="1"/>
    <col min="2" max="2" width="12.7109375" style="0" customWidth="1"/>
    <col min="3" max="3" width="6.7109375" style="0" customWidth="1"/>
    <col min="4" max="4" width="4.7109375" style="0" customWidth="1"/>
    <col min="5" max="5" width="12.7109375" style="0" customWidth="1"/>
    <col min="6" max="6" width="6.7109375" style="0" customWidth="1"/>
    <col min="7" max="7" width="4.7109375" style="0" customWidth="1"/>
    <col min="22" max="22" width="55.7109375" style="0" customWidth="1"/>
  </cols>
  <sheetData>
    <row r="1" spans="1:21" ht="15">
      <c r="A1" s="49"/>
      <c r="C1" s="49"/>
      <c r="D1" s="49"/>
      <c r="G1" s="49"/>
      <c r="H1" s="4"/>
      <c r="I1" s="4"/>
      <c r="J1" s="4"/>
      <c r="K1" s="4"/>
      <c r="L1" s="4"/>
      <c r="M1" s="4"/>
      <c r="N1" s="4"/>
      <c r="O1" s="4"/>
      <c r="P1" s="4"/>
      <c r="Q1" s="4"/>
      <c r="R1" s="4"/>
      <c r="S1" s="4"/>
      <c r="T1" s="4"/>
      <c r="U1" s="4"/>
    </row>
    <row r="2" spans="1:21" ht="15">
      <c r="A2" s="49"/>
      <c r="C2" s="49"/>
      <c r="D2" s="49"/>
      <c r="G2" s="49"/>
      <c r="H2" s="4"/>
      <c r="I2" s="4"/>
      <c r="J2" s="4"/>
      <c r="K2" s="4"/>
      <c r="L2" s="4"/>
      <c r="M2" s="4"/>
      <c r="N2" s="4"/>
      <c r="O2" s="4"/>
      <c r="P2" s="4"/>
      <c r="Q2" s="4"/>
      <c r="R2" s="4"/>
      <c r="S2" s="4"/>
      <c r="T2" s="4"/>
      <c r="U2" s="4"/>
    </row>
    <row r="3" spans="1:21" ht="15">
      <c r="A3" s="49"/>
      <c r="C3" s="49"/>
      <c r="D3" s="49"/>
      <c r="G3" s="49"/>
      <c r="H3" s="4"/>
      <c r="I3" s="4"/>
      <c r="J3" s="4"/>
      <c r="K3" s="4"/>
      <c r="L3" s="4"/>
      <c r="M3" s="4"/>
      <c r="N3" s="4"/>
      <c r="O3" s="4"/>
      <c r="P3" s="4"/>
      <c r="Q3" s="4"/>
      <c r="R3" s="4"/>
      <c r="S3" s="4"/>
      <c r="T3" s="4"/>
      <c r="U3" s="4"/>
    </row>
    <row r="4" spans="1:21" ht="15">
      <c r="A4" s="49"/>
      <c r="C4" s="49"/>
      <c r="D4" s="49"/>
      <c r="G4" s="49"/>
      <c r="H4" s="4"/>
      <c r="I4" s="4"/>
      <c r="J4" s="4"/>
      <c r="K4" s="4"/>
      <c r="L4" s="4"/>
      <c r="M4" s="4"/>
      <c r="N4" s="4"/>
      <c r="O4" s="4"/>
      <c r="P4" s="4"/>
      <c r="Q4" s="4"/>
      <c r="R4" s="4"/>
      <c r="S4" s="4"/>
      <c r="T4" s="4"/>
      <c r="U4" s="4"/>
    </row>
    <row r="5" spans="1:21" ht="15">
      <c r="A5" s="49"/>
      <c r="B5" s="49"/>
      <c r="C5" s="49"/>
      <c r="D5" s="49"/>
      <c r="E5" s="49"/>
      <c r="F5" s="49"/>
      <c r="G5" s="49"/>
      <c r="H5" s="4"/>
      <c r="I5" s="4"/>
      <c r="J5" s="4"/>
      <c r="K5" s="4"/>
      <c r="L5" s="4"/>
      <c r="M5" s="4"/>
      <c r="N5" s="4"/>
      <c r="O5" s="4"/>
      <c r="P5" s="4"/>
      <c r="Q5" s="4"/>
      <c r="R5" s="4"/>
      <c r="S5" s="4"/>
      <c r="T5" s="4"/>
      <c r="U5" s="4"/>
    </row>
    <row r="6" spans="1:21" ht="15">
      <c r="A6" s="49"/>
      <c r="B6" s="49"/>
      <c r="C6" s="49"/>
      <c r="D6" s="49"/>
      <c r="E6" s="49"/>
      <c r="F6" s="49"/>
      <c r="G6" s="49"/>
      <c r="H6" s="4"/>
      <c r="I6" s="4"/>
      <c r="J6" s="4"/>
      <c r="K6" s="4"/>
      <c r="L6" s="4"/>
      <c r="M6" s="4"/>
      <c r="N6" s="4"/>
      <c r="O6" s="4"/>
      <c r="P6" s="4"/>
      <c r="Q6" s="4"/>
      <c r="R6" s="4"/>
      <c r="S6" s="4"/>
      <c r="T6" s="4"/>
      <c r="U6" s="4"/>
    </row>
    <row r="7" spans="1:24" ht="15">
      <c r="A7" s="49"/>
      <c r="B7" s="49"/>
      <c r="C7" s="49"/>
      <c r="D7" s="49"/>
      <c r="E7" s="49"/>
      <c r="F7" s="49"/>
      <c r="G7" s="49"/>
      <c r="H7" s="4"/>
      <c r="I7" s="4"/>
      <c r="J7" s="4"/>
      <c r="K7" s="4"/>
      <c r="L7" s="4"/>
      <c r="M7" s="4"/>
      <c r="N7" s="4"/>
      <c r="O7" s="4"/>
      <c r="P7" s="4"/>
      <c r="Q7" s="4"/>
      <c r="R7" s="4"/>
      <c r="S7" s="4"/>
      <c r="T7" s="4"/>
      <c r="U7" s="4"/>
      <c r="W7" s="50"/>
      <c r="X7" s="50"/>
    </row>
    <row r="8" spans="1:24" ht="15">
      <c r="A8" s="49"/>
      <c r="B8" s="49"/>
      <c r="C8" s="49"/>
      <c r="D8" s="49"/>
      <c r="E8" s="49"/>
      <c r="F8" s="49"/>
      <c r="G8" s="49"/>
      <c r="H8" s="4"/>
      <c r="I8" s="4"/>
      <c r="J8" s="4"/>
      <c r="K8" s="4"/>
      <c r="L8" s="4"/>
      <c r="M8" s="4"/>
      <c r="N8" s="4"/>
      <c r="O8" s="4"/>
      <c r="P8" s="4"/>
      <c r="Q8" s="4"/>
      <c r="R8" s="4"/>
      <c r="S8" s="4"/>
      <c r="T8" s="4"/>
      <c r="U8" s="4"/>
      <c r="W8" s="51"/>
      <c r="X8" s="52"/>
    </row>
    <row r="9" spans="1:24" ht="15">
      <c r="A9" s="49"/>
      <c r="B9" s="49"/>
      <c r="C9" s="49"/>
      <c r="D9" s="49"/>
      <c r="E9" s="49"/>
      <c r="F9" s="49"/>
      <c r="G9" s="49"/>
      <c r="H9" s="4"/>
      <c r="I9" s="4"/>
      <c r="J9" s="4"/>
      <c r="K9" s="4"/>
      <c r="L9" s="4"/>
      <c r="M9" s="4"/>
      <c r="N9" s="4"/>
      <c r="O9" s="4"/>
      <c r="P9" s="4"/>
      <c r="Q9" s="4"/>
      <c r="R9" s="4"/>
      <c r="S9" s="4"/>
      <c r="T9" s="4"/>
      <c r="U9" s="4"/>
      <c r="W9" s="51"/>
      <c r="X9" s="52"/>
    </row>
    <row r="10" spans="1:24" ht="15">
      <c r="A10" s="4"/>
      <c r="B10" s="4"/>
      <c r="C10" s="4"/>
      <c r="D10" s="4"/>
      <c r="E10" s="4"/>
      <c r="F10" s="4"/>
      <c r="G10" s="4"/>
      <c r="H10" s="4"/>
      <c r="I10" s="4"/>
      <c r="J10" s="4"/>
      <c r="K10" s="4"/>
      <c r="L10" s="4"/>
      <c r="M10" s="4"/>
      <c r="N10" s="4"/>
      <c r="O10" s="4"/>
      <c r="P10" s="4"/>
      <c r="Q10" s="4"/>
      <c r="R10" s="4"/>
      <c r="S10" s="4"/>
      <c r="T10" s="4"/>
      <c r="U10" s="4"/>
      <c r="W10" s="51"/>
      <c r="X10" s="52"/>
    </row>
    <row r="11" spans="1:21" ht="15.6">
      <c r="A11" s="53" t="s">
        <v>92</v>
      </c>
      <c r="B11" s="54" t="s">
        <v>93</v>
      </c>
      <c r="C11" s="55"/>
      <c r="D11" s="56"/>
      <c r="E11" s="54" t="s">
        <v>94</v>
      </c>
      <c r="F11" s="38"/>
      <c r="G11" s="39"/>
      <c r="H11" s="4"/>
      <c r="I11" s="4"/>
      <c r="J11" s="4"/>
      <c r="K11" s="4"/>
      <c r="L11" s="4"/>
      <c r="M11" s="4"/>
      <c r="N11" s="4"/>
      <c r="O11" s="4"/>
      <c r="P11" s="4"/>
      <c r="Q11" s="4"/>
      <c r="R11" s="4"/>
      <c r="S11" s="4"/>
      <c r="T11" s="4"/>
      <c r="U11" s="4"/>
    </row>
    <row r="12" spans="1:24" ht="15.6">
      <c r="A12" s="57"/>
      <c r="B12" s="58"/>
      <c r="C12" s="59"/>
      <c r="D12" s="60"/>
      <c r="E12" s="61"/>
      <c r="F12" s="42"/>
      <c r="G12" s="43"/>
      <c r="H12" s="4"/>
      <c r="I12" s="4"/>
      <c r="J12" s="4"/>
      <c r="K12" s="4"/>
      <c r="L12" s="4"/>
      <c r="M12" s="4"/>
      <c r="N12" s="4"/>
      <c r="O12" s="4"/>
      <c r="P12" s="4"/>
      <c r="Q12" s="4"/>
      <c r="R12" s="4"/>
      <c r="S12" s="4"/>
      <c r="T12" s="4"/>
      <c r="U12" s="4"/>
      <c r="V12" s="62"/>
      <c r="W12" s="50"/>
      <c r="X12" s="50"/>
    </row>
    <row r="13" spans="1:25" ht="15">
      <c r="A13" s="11" t="s">
        <v>95</v>
      </c>
      <c r="B13" s="63"/>
      <c r="C13" s="12"/>
      <c r="D13" s="11"/>
      <c r="E13" s="13"/>
      <c r="F13" s="4"/>
      <c r="G13" s="5"/>
      <c r="H13" s="4"/>
      <c r="I13" s="4"/>
      <c r="J13" s="4"/>
      <c r="K13" s="4"/>
      <c r="L13" s="4"/>
      <c r="M13" s="4"/>
      <c r="N13" s="4"/>
      <c r="O13" s="4"/>
      <c r="P13" s="4"/>
      <c r="Q13" s="4"/>
      <c r="R13" s="4"/>
      <c r="S13" s="4"/>
      <c r="T13" s="4"/>
      <c r="U13" s="4"/>
      <c r="V13" s="62"/>
      <c r="W13" s="50"/>
      <c r="X13" s="50"/>
      <c r="Y13" s="50"/>
    </row>
    <row r="14" spans="1:25" ht="15">
      <c r="A14" s="16" t="s">
        <v>96</v>
      </c>
      <c r="B14" s="64">
        <v>8</v>
      </c>
      <c r="C14" s="17" t="s">
        <v>19</v>
      </c>
      <c r="D14" s="16"/>
      <c r="E14" s="65"/>
      <c r="F14" s="17" t="s">
        <v>19</v>
      </c>
      <c r="G14" s="5"/>
      <c r="H14" s="4"/>
      <c r="I14" s="4"/>
      <c r="J14" s="4"/>
      <c r="K14" s="4"/>
      <c r="L14" s="4"/>
      <c r="M14" s="4"/>
      <c r="N14" s="4"/>
      <c r="O14" s="4"/>
      <c r="P14" s="4"/>
      <c r="Q14" s="4"/>
      <c r="R14" s="4"/>
      <c r="S14" s="4"/>
      <c r="T14" s="4"/>
      <c r="U14" s="4"/>
      <c r="V14" s="66"/>
      <c r="W14" s="50"/>
      <c r="X14" s="50"/>
      <c r="Y14" s="50"/>
    </row>
    <row r="15" spans="1:25" ht="15">
      <c r="A15" s="16" t="s">
        <v>97</v>
      </c>
      <c r="B15" s="64">
        <v>10</v>
      </c>
      <c r="C15" s="17" t="s">
        <v>19</v>
      </c>
      <c r="D15" s="16"/>
      <c r="E15" s="65"/>
      <c r="F15" s="17" t="s">
        <v>19</v>
      </c>
      <c r="G15" s="5"/>
      <c r="H15" s="4"/>
      <c r="I15" s="4"/>
      <c r="J15" s="4"/>
      <c r="K15" s="4"/>
      <c r="L15" s="4"/>
      <c r="M15" s="4"/>
      <c r="N15" s="4"/>
      <c r="O15" s="4"/>
      <c r="P15" s="4"/>
      <c r="Q15" s="4"/>
      <c r="R15" s="4"/>
      <c r="S15" s="4"/>
      <c r="T15" s="4"/>
      <c r="U15" s="4"/>
      <c r="W15" s="50"/>
      <c r="X15" s="50"/>
      <c r="Y15" s="50"/>
    </row>
    <row r="16" spans="1:25" ht="15">
      <c r="A16" s="16" t="s">
        <v>98</v>
      </c>
      <c r="B16" s="64">
        <v>3</v>
      </c>
      <c r="C16" s="17" t="s">
        <v>19</v>
      </c>
      <c r="D16" s="16"/>
      <c r="E16" s="65"/>
      <c r="F16" s="17" t="s">
        <v>19</v>
      </c>
      <c r="G16" s="5"/>
      <c r="H16" s="4"/>
      <c r="I16" s="4"/>
      <c r="J16" s="4"/>
      <c r="K16" s="4"/>
      <c r="L16" s="4"/>
      <c r="M16" s="4"/>
      <c r="N16" s="4"/>
      <c r="O16" s="4"/>
      <c r="P16" s="4"/>
      <c r="Q16" s="4"/>
      <c r="R16" s="4"/>
      <c r="S16" s="4"/>
      <c r="T16" s="4"/>
      <c r="U16" s="4"/>
      <c r="W16" s="50"/>
      <c r="X16" s="50"/>
      <c r="Y16" s="50"/>
    </row>
    <row r="17" spans="1:25" ht="15">
      <c r="A17" s="16"/>
      <c r="B17" s="67"/>
      <c r="C17" s="17"/>
      <c r="D17" s="16"/>
      <c r="E17" s="68"/>
      <c r="F17" s="17"/>
      <c r="G17" s="5"/>
      <c r="H17" s="4"/>
      <c r="I17" s="4"/>
      <c r="J17" s="4"/>
      <c r="K17" s="4"/>
      <c r="L17" s="4"/>
      <c r="M17" s="4"/>
      <c r="N17" s="4"/>
      <c r="O17" s="4"/>
      <c r="P17" s="4"/>
      <c r="Q17" s="4"/>
      <c r="R17" s="4"/>
      <c r="S17" s="4"/>
      <c r="T17" s="4"/>
      <c r="U17" s="4"/>
      <c r="V17" s="66"/>
      <c r="W17" s="50"/>
      <c r="X17" s="50"/>
      <c r="Y17" s="50"/>
    </row>
    <row r="18" spans="1:25" ht="15">
      <c r="A18" s="11" t="s">
        <v>99</v>
      </c>
      <c r="B18" s="67"/>
      <c r="C18" s="69"/>
      <c r="D18" s="16"/>
      <c r="E18" s="68"/>
      <c r="F18" s="17"/>
      <c r="G18" s="5"/>
      <c r="H18" s="4"/>
      <c r="I18" s="4"/>
      <c r="J18" s="4"/>
      <c r="K18" s="4"/>
      <c r="L18" s="4"/>
      <c r="M18" s="4"/>
      <c r="N18" s="4"/>
      <c r="O18" s="4"/>
      <c r="P18" s="4"/>
      <c r="Q18" s="4"/>
      <c r="R18" s="4"/>
      <c r="S18" s="4"/>
      <c r="T18" s="4"/>
      <c r="U18" s="4"/>
      <c r="V18" s="66"/>
      <c r="W18" s="50"/>
      <c r="X18" s="50"/>
      <c r="Y18" s="50"/>
    </row>
    <row r="19" spans="1:25" ht="15">
      <c r="A19" s="5" t="s">
        <v>100</v>
      </c>
      <c r="B19" s="70">
        <v>35</v>
      </c>
      <c r="C19" s="71" t="s">
        <v>19</v>
      </c>
      <c r="D19" s="5"/>
      <c r="E19" s="65"/>
      <c r="F19" s="71" t="s">
        <v>19</v>
      </c>
      <c r="G19" s="5"/>
      <c r="H19" s="4"/>
      <c r="I19" s="4"/>
      <c r="J19" s="4"/>
      <c r="K19" s="4"/>
      <c r="L19" s="4"/>
      <c r="M19" s="4"/>
      <c r="N19" s="4"/>
      <c r="O19" s="4"/>
      <c r="P19" s="4"/>
      <c r="Q19" s="4"/>
      <c r="R19" s="4"/>
      <c r="S19" s="4"/>
      <c r="T19" s="4"/>
      <c r="U19" s="4"/>
      <c r="V19" s="62"/>
      <c r="W19" s="50"/>
      <c r="X19" s="50"/>
      <c r="Y19" s="50"/>
    </row>
    <row r="20" spans="1:25" ht="15">
      <c r="A20" s="5" t="s">
        <v>101</v>
      </c>
      <c r="B20" s="70">
        <v>75</v>
      </c>
      <c r="C20" s="71" t="s">
        <v>19</v>
      </c>
      <c r="D20" s="5"/>
      <c r="E20" s="65"/>
      <c r="F20" s="71" t="s">
        <v>19</v>
      </c>
      <c r="G20" s="5"/>
      <c r="H20" s="4"/>
      <c r="I20" s="4"/>
      <c r="J20" s="4"/>
      <c r="K20" s="4"/>
      <c r="L20" s="4"/>
      <c r="M20" s="4"/>
      <c r="N20" s="4"/>
      <c r="O20" s="4"/>
      <c r="P20" s="4"/>
      <c r="Q20" s="4"/>
      <c r="R20" s="4"/>
      <c r="S20" s="4"/>
      <c r="T20" s="4"/>
      <c r="U20" s="4"/>
      <c r="W20" s="50"/>
      <c r="X20" s="50"/>
      <c r="Y20" s="50"/>
    </row>
    <row r="21" spans="1:25" ht="15">
      <c r="A21" s="5" t="s">
        <v>102</v>
      </c>
      <c r="B21" s="70">
        <v>10</v>
      </c>
      <c r="C21" s="71"/>
      <c r="D21" s="5"/>
      <c r="E21" s="72"/>
      <c r="F21" s="71"/>
      <c r="G21" s="5"/>
      <c r="H21" s="4"/>
      <c r="I21" s="255" t="s">
        <v>103</v>
      </c>
      <c r="J21" s="255"/>
      <c r="K21" s="255"/>
      <c r="L21" s="4"/>
      <c r="M21" s="4"/>
      <c r="N21" s="4"/>
      <c r="O21" s="4"/>
      <c r="P21" s="4"/>
      <c r="Q21" s="4"/>
      <c r="R21" s="4"/>
      <c r="S21" s="4"/>
      <c r="T21" s="4"/>
      <c r="U21" s="4"/>
      <c r="W21" s="50"/>
      <c r="X21" s="50"/>
      <c r="Y21" s="50"/>
    </row>
    <row r="22" spans="1:25" ht="15">
      <c r="A22" s="5" t="s">
        <v>104</v>
      </c>
      <c r="B22" s="70">
        <v>495</v>
      </c>
      <c r="C22" s="71" t="s">
        <v>14</v>
      </c>
      <c r="D22" s="5"/>
      <c r="E22" s="72"/>
      <c r="F22" s="71" t="s">
        <v>14</v>
      </c>
      <c r="G22" s="5"/>
      <c r="H22" s="4"/>
      <c r="I22" s="4"/>
      <c r="J22" s="4"/>
      <c r="K22" s="4"/>
      <c r="L22" s="4"/>
      <c r="M22" s="4"/>
      <c r="N22" s="4"/>
      <c r="O22" s="4"/>
      <c r="P22" s="4"/>
      <c r="Q22" s="4"/>
      <c r="R22" s="4"/>
      <c r="S22" s="4"/>
      <c r="T22" s="4"/>
      <c r="U22" s="4"/>
      <c r="V22" s="66"/>
      <c r="W22" s="50"/>
      <c r="X22" s="50"/>
      <c r="Y22" s="50"/>
    </row>
    <row r="23" spans="1:21" ht="15">
      <c r="A23" s="5" t="s">
        <v>105</v>
      </c>
      <c r="B23" s="70">
        <v>43600</v>
      </c>
      <c r="C23" s="71" t="s">
        <v>14</v>
      </c>
      <c r="D23" s="5"/>
      <c r="E23" s="65"/>
      <c r="F23" s="71" t="s">
        <v>14</v>
      </c>
      <c r="G23" s="5"/>
      <c r="H23" s="4"/>
      <c r="I23" s="255" t="s">
        <v>106</v>
      </c>
      <c r="J23" s="255"/>
      <c r="K23" s="4"/>
      <c r="L23" s="4"/>
      <c r="M23" s="4"/>
      <c r="N23" s="4"/>
      <c r="O23" s="4"/>
      <c r="P23" s="4"/>
      <c r="Q23" s="4"/>
      <c r="R23" s="4"/>
      <c r="S23" s="4"/>
      <c r="T23" s="4"/>
      <c r="U23" s="4"/>
    </row>
    <row r="24" spans="1:25" ht="15">
      <c r="A24" s="5"/>
      <c r="B24" s="73"/>
      <c r="C24" s="71"/>
      <c r="D24" s="5"/>
      <c r="E24" s="4"/>
      <c r="F24" s="4"/>
      <c r="G24" s="5"/>
      <c r="H24" s="4"/>
      <c r="I24" s="4"/>
      <c r="J24" s="4"/>
      <c r="K24" s="4"/>
      <c r="L24" s="4"/>
      <c r="M24" s="4"/>
      <c r="N24" s="4"/>
      <c r="O24" s="4"/>
      <c r="P24" s="4"/>
      <c r="Q24" s="4"/>
      <c r="R24" s="4"/>
      <c r="S24" s="4"/>
      <c r="T24" s="4"/>
      <c r="U24" s="4"/>
      <c r="V24" s="62"/>
      <c r="W24" s="50"/>
      <c r="X24" s="50"/>
      <c r="Y24" s="50"/>
    </row>
    <row r="25" spans="1:29" ht="15">
      <c r="A25" s="11" t="s">
        <v>107</v>
      </c>
      <c r="B25" s="73"/>
      <c r="C25" s="71"/>
      <c r="D25" s="5"/>
      <c r="E25" s="4"/>
      <c r="F25" s="4"/>
      <c r="G25" s="5"/>
      <c r="H25" s="4"/>
      <c r="I25" s="4"/>
      <c r="J25" s="4"/>
      <c r="K25" s="4"/>
      <c r="L25" s="4"/>
      <c r="M25" s="4"/>
      <c r="N25" s="4"/>
      <c r="O25" s="4"/>
      <c r="P25" s="4"/>
      <c r="Q25" s="4"/>
      <c r="R25" s="4"/>
      <c r="S25" s="4"/>
      <c r="T25" s="4"/>
      <c r="U25" s="4"/>
      <c r="V25" s="62"/>
      <c r="W25" s="50"/>
      <c r="X25" s="50"/>
      <c r="Y25" s="50"/>
      <c r="AA25" s="253"/>
      <c r="AB25" s="264"/>
      <c r="AC25" s="264"/>
    </row>
    <row r="26" spans="1:25" ht="15">
      <c r="A26" s="5" t="s">
        <v>39</v>
      </c>
      <c r="B26" s="70">
        <v>6</v>
      </c>
      <c r="C26" s="71" t="s">
        <v>19</v>
      </c>
      <c r="D26" s="5"/>
      <c r="E26" s="72"/>
      <c r="F26" s="71" t="s">
        <v>19</v>
      </c>
      <c r="G26" s="5"/>
      <c r="H26" s="4"/>
      <c r="I26" s="4"/>
      <c r="J26" s="4"/>
      <c r="K26" s="4"/>
      <c r="L26" s="4"/>
      <c r="M26" s="4"/>
      <c r="N26" s="4"/>
      <c r="O26" s="4"/>
      <c r="P26" s="4"/>
      <c r="Q26" s="4"/>
      <c r="R26" s="4"/>
      <c r="S26" s="4"/>
      <c r="T26" s="4"/>
      <c r="U26" s="4"/>
      <c r="V26" s="66"/>
      <c r="W26" s="51"/>
      <c r="X26" s="51"/>
      <c r="Y26" s="51"/>
    </row>
    <row r="27" spans="1:25" ht="15">
      <c r="A27" s="5" t="s">
        <v>108</v>
      </c>
      <c r="B27" s="70">
        <v>1</v>
      </c>
      <c r="C27" s="71" t="s">
        <v>109</v>
      </c>
      <c r="D27" s="5"/>
      <c r="E27" s="72"/>
      <c r="F27" s="71" t="s">
        <v>109</v>
      </c>
      <c r="G27" s="5"/>
      <c r="H27" s="4"/>
      <c r="I27" s="4"/>
      <c r="J27" s="4"/>
      <c r="K27" s="4"/>
      <c r="L27" s="4"/>
      <c r="M27" s="4"/>
      <c r="N27" s="4"/>
      <c r="O27" s="4"/>
      <c r="P27" s="4"/>
      <c r="Q27" s="4"/>
      <c r="R27" s="4"/>
      <c r="S27" s="4"/>
      <c r="T27" s="4"/>
      <c r="U27" s="4"/>
      <c r="V27" s="66"/>
      <c r="W27" s="51"/>
      <c r="X27" s="51"/>
      <c r="Y27" s="51"/>
    </row>
    <row r="28" spans="1:25" ht="15">
      <c r="A28" s="5" t="s">
        <v>110</v>
      </c>
      <c r="B28" s="70">
        <v>1</v>
      </c>
      <c r="C28" s="71" t="s">
        <v>109</v>
      </c>
      <c r="D28" s="5"/>
      <c r="E28" s="72"/>
      <c r="F28" s="71" t="s">
        <v>109</v>
      </c>
      <c r="G28" s="5"/>
      <c r="H28" s="4"/>
      <c r="I28" s="4"/>
      <c r="J28" s="4"/>
      <c r="K28" s="4"/>
      <c r="L28" s="4"/>
      <c r="M28" s="4"/>
      <c r="N28" s="4"/>
      <c r="O28" s="4"/>
      <c r="P28" s="4"/>
      <c r="Q28" s="4"/>
      <c r="R28" s="4"/>
      <c r="S28" s="4"/>
      <c r="T28" s="4"/>
      <c r="U28" s="4"/>
      <c r="V28" s="66"/>
      <c r="W28" s="51"/>
      <c r="X28" s="51"/>
      <c r="Y28" s="51"/>
    </row>
    <row r="29" spans="1:25" ht="15">
      <c r="A29" s="5" t="s">
        <v>111</v>
      </c>
      <c r="B29" s="70">
        <v>945</v>
      </c>
      <c r="C29" s="71" t="s">
        <v>14</v>
      </c>
      <c r="D29" s="5"/>
      <c r="E29" s="72"/>
      <c r="F29" s="71" t="s">
        <v>14</v>
      </c>
      <c r="G29" s="5"/>
      <c r="H29" s="4"/>
      <c r="I29" s="4"/>
      <c r="J29" s="4"/>
      <c r="K29" s="4"/>
      <c r="L29" s="4"/>
      <c r="M29" s="4"/>
      <c r="N29" s="4"/>
      <c r="O29" s="4"/>
      <c r="P29" s="4"/>
      <c r="Q29" s="4"/>
      <c r="R29" s="4"/>
      <c r="S29" s="4"/>
      <c r="T29" s="4"/>
      <c r="U29" s="4"/>
      <c r="V29" s="66"/>
      <c r="W29" s="51"/>
      <c r="X29" s="51"/>
      <c r="Y29" s="51"/>
    </row>
    <row r="30" spans="1:25" ht="15">
      <c r="A30" s="5" t="s">
        <v>112</v>
      </c>
      <c r="B30" s="70">
        <v>3</v>
      </c>
      <c r="C30" s="71" t="s">
        <v>34</v>
      </c>
      <c r="D30" s="5"/>
      <c r="E30" s="72"/>
      <c r="F30" s="71" t="s">
        <v>34</v>
      </c>
      <c r="G30" s="5"/>
      <c r="H30" s="4"/>
      <c r="I30" s="4"/>
      <c r="J30" s="4"/>
      <c r="K30" s="4"/>
      <c r="L30" s="4"/>
      <c r="M30" s="4"/>
      <c r="N30" s="4"/>
      <c r="O30" s="4"/>
      <c r="P30" s="4"/>
      <c r="Q30" s="4"/>
      <c r="R30" s="4"/>
      <c r="S30" s="4"/>
      <c r="T30" s="4"/>
      <c r="U30" s="4"/>
      <c r="V30" s="62"/>
      <c r="W30" s="50"/>
      <c r="X30" s="50"/>
      <c r="Y30" s="50"/>
    </row>
    <row r="31" spans="1:25" ht="15">
      <c r="A31" s="5"/>
      <c r="B31" s="73"/>
      <c r="C31" s="71"/>
      <c r="D31" s="5"/>
      <c r="E31" s="4"/>
      <c r="F31" s="4"/>
      <c r="G31" s="5"/>
      <c r="H31" s="4"/>
      <c r="I31" s="4"/>
      <c r="J31" s="4"/>
      <c r="K31" s="4"/>
      <c r="L31" s="4"/>
      <c r="M31" s="4"/>
      <c r="N31" s="4"/>
      <c r="O31" s="4"/>
      <c r="P31" s="4"/>
      <c r="Q31" s="4"/>
      <c r="R31" s="4"/>
      <c r="S31" s="4"/>
      <c r="T31" s="4"/>
      <c r="U31" s="4"/>
      <c r="W31" s="51"/>
      <c r="X31" s="51"/>
      <c r="Y31" s="51"/>
    </row>
    <row r="32" spans="1:25" ht="15">
      <c r="A32" s="11" t="s">
        <v>113</v>
      </c>
      <c r="B32" s="73"/>
      <c r="C32" s="71"/>
      <c r="D32" s="5"/>
      <c r="E32" s="4"/>
      <c r="F32" s="4"/>
      <c r="G32" s="5"/>
      <c r="H32" s="4"/>
      <c r="I32" s="4"/>
      <c r="J32" s="4"/>
      <c r="K32" s="4"/>
      <c r="L32" s="4"/>
      <c r="M32" s="4"/>
      <c r="N32" s="4"/>
      <c r="O32" s="4"/>
      <c r="P32" s="4"/>
      <c r="Q32" s="4"/>
      <c r="R32" s="4"/>
      <c r="S32" s="4"/>
      <c r="T32" s="4"/>
      <c r="U32" s="4"/>
      <c r="W32" s="51"/>
      <c r="X32" s="51"/>
      <c r="Y32" s="51"/>
    </row>
    <row r="33" spans="1:25" ht="15">
      <c r="A33" s="5" t="s">
        <v>114</v>
      </c>
      <c r="B33" s="70">
        <v>2</v>
      </c>
      <c r="C33" s="71" t="s">
        <v>19</v>
      </c>
      <c r="D33" s="5"/>
      <c r="E33" s="72"/>
      <c r="F33" s="71" t="s">
        <v>19</v>
      </c>
      <c r="G33" s="5"/>
      <c r="H33" s="4"/>
      <c r="I33" s="4"/>
      <c r="J33" s="4"/>
      <c r="K33" s="4"/>
      <c r="L33" s="4"/>
      <c r="M33" s="4"/>
      <c r="N33" s="4"/>
      <c r="O33" s="4"/>
      <c r="P33" s="4"/>
      <c r="Q33" s="4"/>
      <c r="R33" s="4"/>
      <c r="S33" s="4"/>
      <c r="T33" s="4"/>
      <c r="U33" s="4"/>
      <c r="V33" s="66"/>
      <c r="W33" s="51"/>
      <c r="X33" s="51"/>
      <c r="Y33" s="51"/>
    </row>
    <row r="34" spans="1:21" ht="15">
      <c r="A34" s="5"/>
      <c r="B34" s="73"/>
      <c r="C34" s="74"/>
      <c r="D34" s="5"/>
      <c r="E34" s="4"/>
      <c r="F34" s="4"/>
      <c r="G34" s="5"/>
      <c r="H34" s="4"/>
      <c r="I34" s="4"/>
      <c r="J34" s="4"/>
      <c r="K34" s="4"/>
      <c r="L34" s="4"/>
      <c r="M34" s="4"/>
      <c r="N34" s="4"/>
      <c r="O34" s="4"/>
      <c r="P34" s="4"/>
      <c r="Q34" s="4"/>
      <c r="R34" s="4"/>
      <c r="S34" s="4"/>
      <c r="T34" s="4"/>
      <c r="U34" s="4"/>
    </row>
    <row r="35" spans="1:25" ht="15">
      <c r="A35" s="11" t="s">
        <v>58</v>
      </c>
      <c r="B35" s="70">
        <f>overslag!D10*overslag!D11*61*overslag!D13/30</f>
        <v>13468800</v>
      </c>
      <c r="C35" s="74" t="s">
        <v>14</v>
      </c>
      <c r="D35" s="5"/>
      <c r="E35" s="75"/>
      <c r="F35" s="4" t="s">
        <v>14</v>
      </c>
      <c r="G35" s="5"/>
      <c r="H35" s="4"/>
      <c r="I35" s="4"/>
      <c r="J35" s="4"/>
      <c r="K35" s="4"/>
      <c r="L35" s="4"/>
      <c r="M35" s="4"/>
      <c r="N35" s="4"/>
      <c r="O35" s="4"/>
      <c r="P35" s="4"/>
      <c r="Q35" s="4"/>
      <c r="R35" s="4"/>
      <c r="S35" s="4"/>
      <c r="T35" s="4"/>
      <c r="U35" s="4"/>
      <c r="V35" s="66"/>
      <c r="W35" s="50"/>
      <c r="X35" s="50"/>
      <c r="Y35" s="50"/>
    </row>
    <row r="36" spans="1:25" ht="15">
      <c r="A36" s="5"/>
      <c r="B36" s="73"/>
      <c r="C36" s="74"/>
      <c r="D36" s="5"/>
      <c r="E36" s="4"/>
      <c r="F36" s="4"/>
      <c r="G36" s="5"/>
      <c r="H36" s="4"/>
      <c r="I36" s="4"/>
      <c r="J36" s="4"/>
      <c r="K36" s="4"/>
      <c r="L36" s="4"/>
      <c r="M36" s="4"/>
      <c r="N36" s="4"/>
      <c r="O36" s="4"/>
      <c r="P36" s="4"/>
      <c r="Q36" s="4"/>
      <c r="R36" s="4"/>
      <c r="S36" s="4"/>
      <c r="T36" s="4"/>
      <c r="U36" s="4"/>
      <c r="V36" s="62"/>
      <c r="W36" s="76"/>
      <c r="X36" s="76"/>
      <c r="Y36" s="76"/>
    </row>
    <row r="37" spans="1:25" ht="15">
      <c r="A37" s="11" t="s">
        <v>115</v>
      </c>
      <c r="B37" s="70">
        <v>20</v>
      </c>
      <c r="C37" s="77" t="s">
        <v>19</v>
      </c>
      <c r="D37" s="5"/>
      <c r="E37" s="72"/>
      <c r="F37" s="4" t="s">
        <v>19</v>
      </c>
      <c r="G37" s="5"/>
      <c r="H37" s="4"/>
      <c r="I37" s="4"/>
      <c r="J37" s="4"/>
      <c r="K37" s="4"/>
      <c r="L37" s="4"/>
      <c r="M37" s="4"/>
      <c r="N37" s="4"/>
      <c r="O37" s="4"/>
      <c r="P37" s="4"/>
      <c r="Q37" s="4"/>
      <c r="R37" s="4"/>
      <c r="S37" s="4"/>
      <c r="T37" s="4"/>
      <c r="U37" s="4"/>
      <c r="V37" s="62"/>
      <c r="W37" s="76"/>
      <c r="X37" s="76"/>
      <c r="Y37" s="76"/>
    </row>
    <row r="38" spans="1:24" ht="15">
      <c r="A38" s="32"/>
      <c r="B38" s="78"/>
      <c r="C38" s="79"/>
      <c r="D38" s="32"/>
      <c r="E38" s="34"/>
      <c r="F38" s="34"/>
      <c r="G38" s="32"/>
      <c r="H38" s="4"/>
      <c r="I38" s="4"/>
      <c r="J38" s="4"/>
      <c r="K38" s="4"/>
      <c r="L38" s="4"/>
      <c r="M38" s="4"/>
      <c r="N38" s="4"/>
      <c r="O38" s="4"/>
      <c r="P38" s="4"/>
      <c r="Q38" s="4"/>
      <c r="R38" s="4"/>
      <c r="S38" s="4"/>
      <c r="T38" s="4"/>
      <c r="U38" s="4"/>
      <c r="W38" s="50"/>
      <c r="X38" s="50"/>
    </row>
    <row r="39" spans="1:21" ht="15">
      <c r="A39" s="80"/>
      <c r="B39" s="41"/>
      <c r="C39" s="42"/>
      <c r="D39" s="43"/>
      <c r="E39" s="41"/>
      <c r="F39" s="42"/>
      <c r="G39" s="43"/>
      <c r="H39" s="4"/>
      <c r="I39" s="4"/>
      <c r="J39" s="4"/>
      <c r="K39" s="4"/>
      <c r="L39" s="4"/>
      <c r="M39" s="4"/>
      <c r="N39" s="4"/>
      <c r="O39" s="4"/>
      <c r="P39" s="4"/>
      <c r="Q39" s="4"/>
      <c r="R39" s="4"/>
      <c r="S39" s="4"/>
      <c r="T39" s="4"/>
      <c r="U39" s="4"/>
    </row>
    <row r="40" spans="1:21" ht="15">
      <c r="A40" s="10" t="s">
        <v>62</v>
      </c>
      <c r="B40" s="70">
        <f>B138</f>
        <v>165895356.9934737</v>
      </c>
      <c r="C40" s="4" t="s">
        <v>14</v>
      </c>
      <c r="D40" s="5"/>
      <c r="E40" s="70">
        <f>E138</f>
        <v>0</v>
      </c>
      <c r="F40" s="4" t="s">
        <v>14</v>
      </c>
      <c r="G40" s="5"/>
      <c r="H40" s="4"/>
      <c r="I40" s="4"/>
      <c r="J40" s="4"/>
      <c r="K40" s="4"/>
      <c r="L40" s="4"/>
      <c r="M40" s="4"/>
      <c r="N40" s="4"/>
      <c r="O40" s="4"/>
      <c r="P40" s="4"/>
      <c r="Q40" s="4"/>
      <c r="R40" s="4"/>
      <c r="S40" s="4"/>
      <c r="T40" s="4"/>
      <c r="U40" s="4"/>
    </row>
    <row r="41" spans="1:21" ht="15">
      <c r="A41" s="48"/>
      <c r="B41" s="33"/>
      <c r="C41" s="34"/>
      <c r="D41" s="32"/>
      <c r="E41" s="33"/>
      <c r="F41" s="34"/>
      <c r="G41" s="32"/>
      <c r="H41" s="4"/>
      <c r="I41" s="4"/>
      <c r="J41" s="4"/>
      <c r="K41" s="4"/>
      <c r="L41" s="4"/>
      <c r="M41" s="4"/>
      <c r="N41" s="4"/>
      <c r="O41" s="4"/>
      <c r="P41" s="4"/>
      <c r="Q41" s="4"/>
      <c r="R41" s="4"/>
      <c r="S41" s="4"/>
      <c r="T41" s="4"/>
      <c r="U41" s="4"/>
    </row>
    <row r="42" spans="1:24" ht="15">
      <c r="A42" s="4"/>
      <c r="B42" s="4"/>
      <c r="C42" s="4"/>
      <c r="D42" s="4"/>
      <c r="E42" s="4"/>
      <c r="F42" s="4"/>
      <c r="G42" s="4"/>
      <c r="H42" s="4"/>
      <c r="I42" s="4"/>
      <c r="J42" s="4"/>
      <c r="K42" s="4"/>
      <c r="L42" s="4"/>
      <c r="M42" s="4"/>
      <c r="N42" s="4"/>
      <c r="O42" s="4"/>
      <c r="P42" s="4"/>
      <c r="Q42" s="4"/>
      <c r="R42" s="4"/>
      <c r="S42" s="4"/>
      <c r="T42" s="4"/>
      <c r="U42" s="4"/>
      <c r="V42" s="62"/>
      <c r="W42" s="81"/>
      <c r="X42" s="62"/>
    </row>
    <row r="43" spans="1:24" ht="15">
      <c r="A43" s="4"/>
      <c r="B43" s="4"/>
      <c r="C43" s="4"/>
      <c r="D43" s="4"/>
      <c r="E43" s="4"/>
      <c r="F43" s="4"/>
      <c r="G43" s="4"/>
      <c r="H43" s="4"/>
      <c r="I43" s="4"/>
      <c r="J43" s="4"/>
      <c r="K43" s="4"/>
      <c r="L43" s="4"/>
      <c r="M43" s="4"/>
      <c r="N43" s="4"/>
      <c r="O43" s="4"/>
      <c r="P43" s="4"/>
      <c r="Q43" s="4"/>
      <c r="R43" s="4"/>
      <c r="S43" s="4"/>
      <c r="T43" s="4"/>
      <c r="U43" s="4"/>
      <c r="W43" s="50"/>
      <c r="X43" s="50"/>
    </row>
    <row r="44" spans="1:21" ht="15">
      <c r="A44" s="4"/>
      <c r="B44" s="4"/>
      <c r="C44" s="4"/>
      <c r="D44" s="4"/>
      <c r="E44" s="4"/>
      <c r="F44" s="4"/>
      <c r="G44" s="4"/>
      <c r="H44" s="4"/>
      <c r="I44" s="4"/>
      <c r="J44" s="4"/>
      <c r="K44" s="4"/>
      <c r="L44" s="4"/>
      <c r="M44" s="4"/>
      <c r="N44" s="4"/>
      <c r="O44" s="4"/>
      <c r="P44" s="4"/>
      <c r="Q44" s="4"/>
      <c r="R44" s="4"/>
      <c r="S44" s="4"/>
      <c r="T44" s="4"/>
      <c r="U44" s="4"/>
    </row>
    <row r="45" spans="1:24" ht="15">
      <c r="A45" s="4"/>
      <c r="B45" s="4"/>
      <c r="C45" s="4"/>
      <c r="D45" s="4"/>
      <c r="E45" s="4"/>
      <c r="F45" s="4"/>
      <c r="G45" s="4"/>
      <c r="H45" s="4"/>
      <c r="I45" s="4"/>
      <c r="J45" s="4"/>
      <c r="K45" s="4"/>
      <c r="L45" s="4"/>
      <c r="M45" s="4"/>
      <c r="N45" s="4"/>
      <c r="O45" s="4"/>
      <c r="P45" s="4"/>
      <c r="Q45" s="4"/>
      <c r="R45" s="4"/>
      <c r="S45" s="4"/>
      <c r="T45" s="4"/>
      <c r="U45" s="4"/>
      <c r="W45" s="50"/>
      <c r="X45" s="50"/>
    </row>
    <row r="46" spans="1:21" ht="15">
      <c r="A46" s="4"/>
      <c r="B46" s="4"/>
      <c r="C46" s="4"/>
      <c r="D46" s="4"/>
      <c r="E46" s="4"/>
      <c r="F46" s="4"/>
      <c r="G46" s="4"/>
      <c r="H46" s="4"/>
      <c r="I46" s="4"/>
      <c r="J46" s="4"/>
      <c r="K46" s="4"/>
      <c r="L46" s="4"/>
      <c r="M46" s="4"/>
      <c r="N46" s="4"/>
      <c r="O46" s="4"/>
      <c r="P46" s="4"/>
      <c r="Q46" s="4"/>
      <c r="R46" s="4"/>
      <c r="S46" s="4"/>
      <c r="T46" s="4"/>
      <c r="U46" s="4"/>
    </row>
    <row r="47" spans="1:21" ht="15">
      <c r="A47" s="4"/>
      <c r="B47" s="4"/>
      <c r="C47" s="4"/>
      <c r="D47" s="4"/>
      <c r="E47" s="4"/>
      <c r="F47" s="4"/>
      <c r="G47" s="4"/>
      <c r="H47" s="4"/>
      <c r="I47" s="4"/>
      <c r="J47" s="4"/>
      <c r="K47" s="4"/>
      <c r="L47" s="4"/>
      <c r="M47" s="4"/>
      <c r="N47" s="4"/>
      <c r="O47" s="4"/>
      <c r="P47" s="4"/>
      <c r="Q47" s="4"/>
      <c r="R47" s="4"/>
      <c r="S47" s="4"/>
      <c r="T47" s="4"/>
      <c r="U47" s="4"/>
    </row>
    <row r="48" spans="1:21" ht="15">
      <c r="A48" s="4"/>
      <c r="B48" s="4"/>
      <c r="C48" s="4"/>
      <c r="D48" s="4"/>
      <c r="E48" s="4"/>
      <c r="F48" s="4"/>
      <c r="G48" s="4"/>
      <c r="H48" s="4"/>
      <c r="I48" s="4"/>
      <c r="J48" s="4"/>
      <c r="K48" s="4"/>
      <c r="L48" s="4"/>
      <c r="M48" s="4"/>
      <c r="N48" s="4"/>
      <c r="O48" s="4"/>
      <c r="P48" s="4"/>
      <c r="Q48" s="4"/>
      <c r="R48" s="4"/>
      <c r="S48" s="4"/>
      <c r="T48" s="4"/>
      <c r="U48" s="4"/>
    </row>
    <row r="49" spans="1:21" ht="15">
      <c r="A49" s="4"/>
      <c r="B49" s="4"/>
      <c r="C49" s="4"/>
      <c r="D49" s="4"/>
      <c r="E49" s="4"/>
      <c r="F49" s="4"/>
      <c r="G49" s="4"/>
      <c r="H49" s="4"/>
      <c r="I49" s="4"/>
      <c r="J49" s="4"/>
      <c r="K49" s="4"/>
      <c r="L49" s="4"/>
      <c r="M49" s="4"/>
      <c r="N49" s="4"/>
      <c r="O49" s="4"/>
      <c r="P49" s="4"/>
      <c r="Q49" s="4"/>
      <c r="R49" s="4"/>
      <c r="S49" s="4"/>
      <c r="T49" s="4"/>
      <c r="U49" s="4"/>
    </row>
    <row r="50" spans="1:21" ht="15">
      <c r="A50" s="4"/>
      <c r="B50" s="4"/>
      <c r="C50" s="4"/>
      <c r="D50" s="4"/>
      <c r="E50" s="4"/>
      <c r="F50" s="4"/>
      <c r="G50" s="4"/>
      <c r="H50" s="4"/>
      <c r="I50" s="4"/>
      <c r="J50" s="4"/>
      <c r="K50" s="4"/>
      <c r="L50" s="4"/>
      <c r="M50" s="4"/>
      <c r="N50" s="4"/>
      <c r="O50" s="4"/>
      <c r="P50" s="4"/>
      <c r="Q50" s="4"/>
      <c r="R50" s="4"/>
      <c r="S50" s="4"/>
      <c r="T50" s="4"/>
      <c r="U50" s="4"/>
    </row>
    <row r="51" spans="1:21" ht="15">
      <c r="A51" s="4"/>
      <c r="B51" s="4"/>
      <c r="C51" s="4"/>
      <c r="D51" s="4"/>
      <c r="E51" s="4"/>
      <c r="F51" s="4"/>
      <c r="G51" s="4"/>
      <c r="H51" s="4"/>
      <c r="I51" s="4"/>
      <c r="J51" s="4"/>
      <c r="K51" s="4"/>
      <c r="L51" s="4"/>
      <c r="M51" s="4"/>
      <c r="N51" s="4"/>
      <c r="O51" s="4"/>
      <c r="P51" s="4"/>
      <c r="Q51" s="4"/>
      <c r="R51" s="4"/>
      <c r="S51" s="4"/>
      <c r="T51" s="4"/>
      <c r="U51" s="4"/>
    </row>
    <row r="52" spans="1:21" ht="15">
      <c r="A52" s="4"/>
      <c r="B52" s="4"/>
      <c r="C52" s="4"/>
      <c r="D52" s="4"/>
      <c r="E52" s="4"/>
      <c r="F52" s="4"/>
      <c r="G52" s="4"/>
      <c r="H52" s="4"/>
      <c r="I52" s="4"/>
      <c r="J52" s="4"/>
      <c r="K52" s="4"/>
      <c r="L52" s="4"/>
      <c r="M52" s="4"/>
      <c r="N52" s="4"/>
      <c r="O52" s="4"/>
      <c r="P52" s="4"/>
      <c r="Q52" s="4"/>
      <c r="R52" s="4"/>
      <c r="S52" s="4"/>
      <c r="T52" s="4"/>
      <c r="U52" s="4"/>
    </row>
    <row r="53" spans="1:21" ht="15">
      <c r="A53" s="4"/>
      <c r="B53" s="4"/>
      <c r="C53" s="4"/>
      <c r="D53" s="4"/>
      <c r="E53" s="4"/>
      <c r="F53" s="4"/>
      <c r="G53" s="4"/>
      <c r="H53" s="4"/>
      <c r="I53" s="4"/>
      <c r="J53" s="4"/>
      <c r="K53" s="4"/>
      <c r="L53" s="4"/>
      <c r="M53" s="4"/>
      <c r="N53" s="4"/>
      <c r="O53" s="4"/>
      <c r="P53" s="4"/>
      <c r="Q53" s="4"/>
      <c r="R53" s="4"/>
      <c r="S53" s="4"/>
      <c r="T53" s="4"/>
      <c r="U53" s="4"/>
    </row>
    <row r="54" spans="1:21" ht="15">
      <c r="A54" s="4"/>
      <c r="B54" s="4"/>
      <c r="C54" s="4"/>
      <c r="D54" s="4"/>
      <c r="E54" s="4"/>
      <c r="F54" s="4"/>
      <c r="G54" s="4"/>
      <c r="H54" s="4"/>
      <c r="I54" s="4"/>
      <c r="J54" s="4"/>
      <c r="K54" s="4"/>
      <c r="L54" s="4"/>
      <c r="M54" s="4"/>
      <c r="N54" s="4"/>
      <c r="O54" s="4"/>
      <c r="P54" s="4"/>
      <c r="Q54" s="4"/>
      <c r="R54" s="4"/>
      <c r="S54" s="4"/>
      <c r="T54" s="4"/>
      <c r="U54" s="4"/>
    </row>
    <row r="55" spans="1:21" ht="15">
      <c r="A55" s="4"/>
      <c r="B55" s="4"/>
      <c r="C55" s="4"/>
      <c r="D55" s="4"/>
      <c r="E55" s="4"/>
      <c r="F55" s="4"/>
      <c r="G55" s="4"/>
      <c r="H55" s="4"/>
      <c r="I55" s="4"/>
      <c r="J55" s="4"/>
      <c r="K55" s="4"/>
      <c r="L55" s="4"/>
      <c r="M55" s="4"/>
      <c r="N55" s="4"/>
      <c r="O55" s="4"/>
      <c r="P55" s="4"/>
      <c r="Q55" s="4"/>
      <c r="R55" s="4"/>
      <c r="S55" s="4"/>
      <c r="T55" s="4"/>
      <c r="U55" s="4"/>
    </row>
    <row r="56" spans="1:21" ht="15">
      <c r="A56" s="4"/>
      <c r="B56" s="4"/>
      <c r="C56" s="4"/>
      <c r="D56" s="4"/>
      <c r="E56" s="4"/>
      <c r="F56" s="4"/>
      <c r="G56" s="4"/>
      <c r="H56" s="4"/>
      <c r="I56" s="4"/>
      <c r="J56" s="4"/>
      <c r="K56" s="4"/>
      <c r="L56" s="4"/>
      <c r="M56" s="4"/>
      <c r="N56" s="4"/>
      <c r="O56" s="4"/>
      <c r="P56" s="4"/>
      <c r="Q56" s="4"/>
      <c r="R56" s="4"/>
      <c r="S56" s="4"/>
      <c r="T56" s="4"/>
      <c r="U56" s="4"/>
    </row>
    <row r="57" spans="1:21" ht="15">
      <c r="A57" s="4"/>
      <c r="B57" s="4"/>
      <c r="C57" s="4"/>
      <c r="D57" s="4"/>
      <c r="E57" s="4"/>
      <c r="F57" s="4"/>
      <c r="G57" s="4"/>
      <c r="H57" s="4"/>
      <c r="I57" s="4"/>
      <c r="J57" s="4"/>
      <c r="K57" s="4"/>
      <c r="L57" s="4"/>
      <c r="M57" s="4"/>
      <c r="N57" s="4"/>
      <c r="O57" s="4"/>
      <c r="P57" s="4"/>
      <c r="Q57" s="4"/>
      <c r="R57" s="4"/>
      <c r="S57" s="4"/>
      <c r="T57" s="4"/>
      <c r="U57" s="4"/>
    </row>
    <row r="58" spans="1:21" ht="15">
      <c r="A58" s="4"/>
      <c r="B58" s="4"/>
      <c r="C58" s="4"/>
      <c r="D58" s="4"/>
      <c r="E58" s="4"/>
      <c r="F58" s="4"/>
      <c r="G58" s="4"/>
      <c r="H58" s="4"/>
      <c r="I58" s="4"/>
      <c r="J58" s="4"/>
      <c r="K58" s="4"/>
      <c r="L58" s="4"/>
      <c r="M58" s="4"/>
      <c r="N58" s="4"/>
      <c r="O58" s="4"/>
      <c r="P58" s="4"/>
      <c r="Q58" s="4"/>
      <c r="R58" s="4"/>
      <c r="S58" s="4"/>
      <c r="T58" s="4"/>
      <c r="U58" s="4"/>
    </row>
    <row r="59" spans="1:21" ht="15">
      <c r="A59" s="4"/>
      <c r="B59" s="4"/>
      <c r="C59" s="4"/>
      <c r="D59" s="4"/>
      <c r="E59" s="4"/>
      <c r="F59" s="4"/>
      <c r="G59" s="4"/>
      <c r="H59" s="4"/>
      <c r="I59" s="4"/>
      <c r="J59" s="4"/>
      <c r="K59" s="4"/>
      <c r="L59" s="4"/>
      <c r="M59" s="4"/>
      <c r="N59" s="4"/>
      <c r="O59" s="4"/>
      <c r="P59" s="4"/>
      <c r="Q59" s="4"/>
      <c r="R59" s="4"/>
      <c r="S59" s="4"/>
      <c r="T59" s="4"/>
      <c r="U59" s="4"/>
    </row>
    <row r="60" spans="1:21" ht="15">
      <c r="A60" s="4"/>
      <c r="B60" s="4"/>
      <c r="C60" s="4"/>
      <c r="D60" s="4"/>
      <c r="E60" s="4"/>
      <c r="F60" s="4"/>
      <c r="G60" s="4"/>
      <c r="H60" s="4"/>
      <c r="I60" s="4"/>
      <c r="J60" s="4"/>
      <c r="K60" s="4"/>
      <c r="L60" s="4"/>
      <c r="M60" s="4"/>
      <c r="N60" s="4"/>
      <c r="O60" s="4"/>
      <c r="P60" s="4"/>
      <c r="Q60" s="4"/>
      <c r="R60" s="4"/>
      <c r="S60" s="4"/>
      <c r="T60" s="4"/>
      <c r="U60" s="4"/>
    </row>
    <row r="61" spans="1:21" ht="15">
      <c r="A61" s="4"/>
      <c r="B61" s="4"/>
      <c r="C61" s="4"/>
      <c r="D61" s="4"/>
      <c r="E61" s="4"/>
      <c r="F61" s="4"/>
      <c r="G61" s="4"/>
      <c r="H61" s="4"/>
      <c r="I61" s="4"/>
      <c r="J61" s="4"/>
      <c r="K61" s="4"/>
      <c r="L61" s="4"/>
      <c r="M61" s="4"/>
      <c r="N61" s="4"/>
      <c r="O61" s="4"/>
      <c r="P61" s="4"/>
      <c r="Q61" s="4"/>
      <c r="R61" s="4"/>
      <c r="S61" s="4"/>
      <c r="T61" s="4"/>
      <c r="U61" s="4"/>
    </row>
    <row r="62" spans="1:21" ht="15">
      <c r="A62" s="4"/>
      <c r="B62" s="4"/>
      <c r="C62" s="4"/>
      <c r="D62" s="4"/>
      <c r="E62" s="4"/>
      <c r="F62" s="4"/>
      <c r="G62" s="4"/>
      <c r="H62" s="4"/>
      <c r="I62" s="4"/>
      <c r="J62" s="4"/>
      <c r="K62" s="4"/>
      <c r="L62" s="4"/>
      <c r="M62" s="4"/>
      <c r="N62" s="4"/>
      <c r="O62" s="4"/>
      <c r="P62" s="4"/>
      <c r="Q62" s="4"/>
      <c r="R62" s="4"/>
      <c r="S62" s="4"/>
      <c r="T62" s="4"/>
      <c r="U62" s="4"/>
    </row>
    <row r="63" spans="1:21" ht="15">
      <c r="A63" s="4"/>
      <c r="B63" s="4"/>
      <c r="C63" s="4"/>
      <c r="D63" s="4"/>
      <c r="E63" s="4"/>
      <c r="F63" s="4"/>
      <c r="G63" s="4"/>
      <c r="H63" s="4"/>
      <c r="I63" s="4"/>
      <c r="J63" s="4"/>
      <c r="K63" s="4"/>
      <c r="L63" s="4"/>
      <c r="M63" s="4"/>
      <c r="N63" s="4"/>
      <c r="O63" s="4"/>
      <c r="P63" s="4"/>
      <c r="Q63" s="4"/>
      <c r="R63" s="4"/>
      <c r="S63" s="4"/>
      <c r="T63" s="4"/>
      <c r="U63" s="4"/>
    </row>
    <row r="64" spans="1:21" ht="15">
      <c r="A64" s="4"/>
      <c r="B64" s="4"/>
      <c r="C64" s="4"/>
      <c r="D64" s="4"/>
      <c r="E64" s="4"/>
      <c r="F64" s="4"/>
      <c r="G64" s="4"/>
      <c r="H64" s="4"/>
      <c r="I64" s="4"/>
      <c r="J64" s="4"/>
      <c r="K64" s="4"/>
      <c r="L64" s="4"/>
      <c r="M64" s="4"/>
      <c r="N64" s="4"/>
      <c r="O64" s="4"/>
      <c r="P64" s="4"/>
      <c r="Q64" s="4"/>
      <c r="R64" s="4"/>
      <c r="S64" s="4"/>
      <c r="T64" s="4"/>
      <c r="U64" s="4"/>
    </row>
    <row r="65" spans="1:21" ht="15">
      <c r="A65" s="4"/>
      <c r="B65" s="4"/>
      <c r="C65" s="4"/>
      <c r="D65" s="4"/>
      <c r="E65" s="4"/>
      <c r="F65" s="4"/>
      <c r="G65" s="4"/>
      <c r="H65" s="4"/>
      <c r="I65" s="4"/>
      <c r="J65" s="4"/>
      <c r="K65" s="4"/>
      <c r="L65" s="4"/>
      <c r="M65" s="4"/>
      <c r="N65" s="4"/>
      <c r="O65" s="4"/>
      <c r="P65" s="4"/>
      <c r="Q65" s="4"/>
      <c r="R65" s="4"/>
      <c r="S65" s="4"/>
      <c r="T65" s="4"/>
      <c r="U65" s="4"/>
    </row>
    <row r="66" spans="1:21" ht="15">
      <c r="A66" s="4"/>
      <c r="B66" s="4"/>
      <c r="C66" s="4"/>
      <c r="D66" s="4"/>
      <c r="E66" s="4"/>
      <c r="F66" s="4"/>
      <c r="G66" s="4"/>
      <c r="H66" s="4"/>
      <c r="I66" s="4"/>
      <c r="J66" s="4"/>
      <c r="K66" s="4"/>
      <c r="L66" s="4"/>
      <c r="M66" s="4"/>
      <c r="N66" s="4"/>
      <c r="O66" s="4"/>
      <c r="P66" s="4"/>
      <c r="Q66" s="4"/>
      <c r="R66" s="4"/>
      <c r="S66" s="4"/>
      <c r="T66" s="4"/>
      <c r="U66" s="4"/>
    </row>
    <row r="67" spans="1:21" ht="15">
      <c r="A67" s="4"/>
      <c r="B67" s="4"/>
      <c r="C67" s="4"/>
      <c r="D67" s="4"/>
      <c r="E67" s="4"/>
      <c r="F67" s="4"/>
      <c r="G67" s="4"/>
      <c r="H67" s="4"/>
      <c r="I67" s="4"/>
      <c r="J67" s="4"/>
      <c r="K67" s="4"/>
      <c r="L67" s="4"/>
      <c r="M67" s="4"/>
      <c r="N67" s="4"/>
      <c r="O67" s="4"/>
      <c r="P67" s="4"/>
      <c r="Q67" s="4"/>
      <c r="R67" s="4"/>
      <c r="S67" s="4"/>
      <c r="T67" s="4"/>
      <c r="U67" s="4"/>
    </row>
    <row r="68" spans="1:21" ht="15">
      <c r="A68" s="4"/>
      <c r="B68" s="4"/>
      <c r="C68" s="4"/>
      <c r="D68" s="4"/>
      <c r="E68" s="4"/>
      <c r="F68" s="4"/>
      <c r="G68" s="4"/>
      <c r="H68" s="4"/>
      <c r="I68" s="4"/>
      <c r="J68" s="4"/>
      <c r="K68" s="4"/>
      <c r="L68" s="4"/>
      <c r="M68" s="4"/>
      <c r="N68" s="4"/>
      <c r="O68" s="4"/>
      <c r="P68" s="4"/>
      <c r="Q68" s="4"/>
      <c r="R68" s="4"/>
      <c r="S68" s="4"/>
      <c r="T68" s="4"/>
      <c r="U68" s="4"/>
    </row>
    <row r="69" spans="1:21" ht="15">
      <c r="A69" s="4"/>
      <c r="B69" s="4"/>
      <c r="C69" s="4"/>
      <c r="D69" s="4"/>
      <c r="E69" s="4"/>
      <c r="F69" s="4"/>
      <c r="G69" s="4"/>
      <c r="H69" s="4"/>
      <c r="I69" s="4"/>
      <c r="J69" s="4"/>
      <c r="K69" s="4"/>
      <c r="L69" s="4"/>
      <c r="M69" s="4"/>
      <c r="N69" s="4"/>
      <c r="O69" s="4"/>
      <c r="P69" s="4"/>
      <c r="Q69" s="4"/>
      <c r="R69" s="4"/>
      <c r="S69" s="4"/>
      <c r="T69" s="4"/>
      <c r="U69" s="4"/>
    </row>
    <row r="70" spans="1:21" ht="15">
      <c r="A70" s="4"/>
      <c r="B70" s="4"/>
      <c r="C70" s="4"/>
      <c r="D70" s="4"/>
      <c r="E70" s="4"/>
      <c r="F70" s="4"/>
      <c r="G70" s="4"/>
      <c r="H70" s="4"/>
      <c r="I70" s="4"/>
      <c r="J70" s="4"/>
      <c r="K70" s="4"/>
      <c r="L70" s="4"/>
      <c r="M70" s="4"/>
      <c r="N70" s="4"/>
      <c r="O70" s="4"/>
      <c r="P70" s="4"/>
      <c r="Q70" s="4"/>
      <c r="R70" s="4"/>
      <c r="S70" s="4"/>
      <c r="T70" s="4"/>
      <c r="U70" s="4"/>
    </row>
    <row r="71" spans="1:21" ht="15">
      <c r="A71" s="4"/>
      <c r="B71" s="4"/>
      <c r="C71" s="4"/>
      <c r="D71" s="4"/>
      <c r="E71" s="4"/>
      <c r="F71" s="4"/>
      <c r="G71" s="4"/>
      <c r="H71" s="4"/>
      <c r="I71" s="4"/>
      <c r="J71" s="4"/>
      <c r="K71" s="4"/>
      <c r="L71" s="4"/>
      <c r="M71" s="4"/>
      <c r="N71" s="4"/>
      <c r="O71" s="4"/>
      <c r="P71" s="4"/>
      <c r="Q71" s="4"/>
      <c r="R71" s="4"/>
      <c r="S71" s="4"/>
      <c r="T71" s="4"/>
      <c r="U71" s="4"/>
    </row>
    <row r="72" spans="1:21" ht="15">
      <c r="A72" s="4"/>
      <c r="B72" s="4"/>
      <c r="C72" s="4"/>
      <c r="D72" s="4"/>
      <c r="E72" s="4"/>
      <c r="F72" s="4"/>
      <c r="G72" s="4"/>
      <c r="H72" s="4"/>
      <c r="I72" s="4"/>
      <c r="J72" s="4"/>
      <c r="K72" s="4"/>
      <c r="L72" s="4"/>
      <c r="M72" s="4"/>
      <c r="N72" s="4"/>
      <c r="O72" s="4"/>
      <c r="P72" s="4"/>
      <c r="Q72" s="4"/>
      <c r="R72" s="4"/>
      <c r="S72" s="4"/>
      <c r="T72" s="4"/>
      <c r="U72" s="4"/>
    </row>
    <row r="73" spans="1:21" ht="15">
      <c r="A73" s="4"/>
      <c r="B73" s="4"/>
      <c r="C73" s="4"/>
      <c r="D73" s="4"/>
      <c r="E73" s="4"/>
      <c r="F73" s="4"/>
      <c r="G73" s="4"/>
      <c r="H73" s="4"/>
      <c r="I73" s="4"/>
      <c r="J73" s="4"/>
      <c r="K73" s="4"/>
      <c r="L73" s="4"/>
      <c r="M73" s="4"/>
      <c r="N73" s="4"/>
      <c r="O73" s="4"/>
      <c r="P73" s="4"/>
      <c r="Q73" s="4"/>
      <c r="R73" s="4"/>
      <c r="S73" s="4"/>
      <c r="T73" s="4"/>
      <c r="U73" s="4"/>
    </row>
    <row r="74" spans="1:21" ht="15">
      <c r="A74" s="4"/>
      <c r="B74" s="4"/>
      <c r="C74" s="4"/>
      <c r="D74" s="4"/>
      <c r="E74" s="4"/>
      <c r="F74" s="4"/>
      <c r="G74" s="4"/>
      <c r="H74" s="4"/>
      <c r="I74" s="4"/>
      <c r="J74" s="4"/>
      <c r="K74" s="4"/>
      <c r="L74" s="4"/>
      <c r="M74" s="4"/>
      <c r="N74" s="4"/>
      <c r="O74" s="4"/>
      <c r="P74" s="4"/>
      <c r="Q74" s="4"/>
      <c r="R74" s="4"/>
      <c r="S74" s="4"/>
      <c r="T74" s="4"/>
      <c r="U74" s="4"/>
    </row>
    <row r="75" spans="1:21" ht="15">
      <c r="A75" s="4"/>
      <c r="B75" s="4"/>
      <c r="C75" s="4"/>
      <c r="D75" s="4"/>
      <c r="E75" s="4"/>
      <c r="F75" s="4"/>
      <c r="G75" s="4"/>
      <c r="H75" s="4"/>
      <c r="I75" s="4"/>
      <c r="J75" s="4"/>
      <c r="K75" s="4"/>
      <c r="L75" s="4"/>
      <c r="M75" s="4"/>
      <c r="N75" s="4"/>
      <c r="O75" s="4"/>
      <c r="P75" s="4"/>
      <c r="Q75" s="4"/>
      <c r="R75" s="4"/>
      <c r="S75" s="4"/>
      <c r="T75" s="4"/>
      <c r="U75" s="4"/>
    </row>
    <row r="76" spans="1:21" ht="15">
      <c r="A76" s="4"/>
      <c r="B76" s="4"/>
      <c r="C76" s="4"/>
      <c r="D76" s="4"/>
      <c r="E76" s="4"/>
      <c r="F76" s="4"/>
      <c r="G76" s="4"/>
      <c r="H76" s="4"/>
      <c r="I76" s="4"/>
      <c r="J76" s="4"/>
      <c r="K76" s="4"/>
      <c r="L76" s="4"/>
      <c r="M76" s="4"/>
      <c r="N76" s="4"/>
      <c r="O76" s="4"/>
      <c r="P76" s="4"/>
      <c r="Q76" s="4"/>
      <c r="R76" s="4"/>
      <c r="S76" s="4"/>
      <c r="T76" s="4"/>
      <c r="U76" s="4"/>
    </row>
    <row r="77" spans="1:21" ht="15">
      <c r="A77" s="4"/>
      <c r="B77" s="4"/>
      <c r="C77" s="4"/>
      <c r="D77" s="4"/>
      <c r="E77" s="4"/>
      <c r="F77" s="4"/>
      <c r="G77" s="4"/>
      <c r="H77" s="4"/>
      <c r="I77" s="4"/>
      <c r="J77" s="4"/>
      <c r="K77" s="4"/>
      <c r="L77" s="4"/>
      <c r="M77" s="4"/>
      <c r="N77" s="4"/>
      <c r="O77" s="4"/>
      <c r="P77" s="4"/>
      <c r="Q77" s="4"/>
      <c r="R77" s="4"/>
      <c r="S77" s="4"/>
      <c r="T77" s="4"/>
      <c r="U77" s="4"/>
    </row>
    <row r="78" spans="1:21" ht="15">
      <c r="A78" s="4"/>
      <c r="B78" s="4"/>
      <c r="C78" s="4"/>
      <c r="D78" s="4"/>
      <c r="E78" s="4"/>
      <c r="F78" s="4"/>
      <c r="G78" s="4"/>
      <c r="H78" s="4"/>
      <c r="I78" s="4"/>
      <c r="J78" s="4"/>
      <c r="K78" s="4"/>
      <c r="L78" s="4"/>
      <c r="M78" s="4"/>
      <c r="N78" s="4"/>
      <c r="O78" s="4"/>
      <c r="P78" s="4"/>
      <c r="Q78" s="4"/>
      <c r="R78" s="4"/>
      <c r="S78" s="4"/>
      <c r="T78" s="4"/>
      <c r="U78" s="4"/>
    </row>
    <row r="79" spans="1:21" ht="15">
      <c r="A79" s="4"/>
      <c r="B79" s="4"/>
      <c r="C79" s="4"/>
      <c r="D79" s="4"/>
      <c r="E79" s="4"/>
      <c r="F79" s="4"/>
      <c r="G79" s="4"/>
      <c r="H79" s="4"/>
      <c r="I79" s="4"/>
      <c r="J79" s="4"/>
      <c r="K79" s="4"/>
      <c r="L79" s="4"/>
      <c r="M79" s="4"/>
      <c r="N79" s="4"/>
      <c r="O79" s="4"/>
      <c r="P79" s="4"/>
      <c r="Q79" s="4"/>
      <c r="R79" s="4"/>
      <c r="S79" s="4"/>
      <c r="T79" s="4"/>
      <c r="U79" s="4"/>
    </row>
    <row r="80" spans="1:21" ht="15">
      <c r="A80" s="4"/>
      <c r="B80" s="4"/>
      <c r="C80" s="4"/>
      <c r="D80" s="4"/>
      <c r="E80" s="4"/>
      <c r="F80" s="4"/>
      <c r="G80" s="4"/>
      <c r="H80" s="4"/>
      <c r="I80" s="4"/>
      <c r="J80" s="4"/>
      <c r="K80" s="4"/>
      <c r="L80" s="4"/>
      <c r="M80" s="4"/>
      <c r="N80" s="4"/>
      <c r="O80" s="4"/>
      <c r="P80" s="4"/>
      <c r="Q80" s="4"/>
      <c r="R80" s="4"/>
      <c r="S80" s="4"/>
      <c r="T80" s="4"/>
      <c r="U80" s="4"/>
    </row>
    <row r="81" spans="1:21" ht="15">
      <c r="A81" s="4"/>
      <c r="B81" s="4"/>
      <c r="C81" s="4"/>
      <c r="D81" s="4"/>
      <c r="E81" s="4"/>
      <c r="F81" s="4"/>
      <c r="G81" s="4"/>
      <c r="H81" s="4"/>
      <c r="I81" s="4"/>
      <c r="J81" s="4"/>
      <c r="K81" s="4"/>
      <c r="L81" s="4"/>
      <c r="M81" s="4"/>
      <c r="N81" s="4"/>
      <c r="O81" s="4"/>
      <c r="P81" s="4"/>
      <c r="Q81" s="4"/>
      <c r="R81" s="4"/>
      <c r="S81" s="4"/>
      <c r="T81" s="4"/>
      <c r="U81" s="4"/>
    </row>
    <row r="82" spans="1:21" ht="15">
      <c r="A82" s="4"/>
      <c r="B82" s="4"/>
      <c r="C82" s="4"/>
      <c r="D82" s="4"/>
      <c r="E82" s="4"/>
      <c r="F82" s="4"/>
      <c r="G82" s="4"/>
      <c r="H82" s="4"/>
      <c r="I82" s="4"/>
      <c r="J82" s="4"/>
      <c r="K82" s="4"/>
      <c r="L82" s="4"/>
      <c r="M82" s="4"/>
      <c r="N82" s="4"/>
      <c r="O82" s="4"/>
      <c r="P82" s="4"/>
      <c r="Q82" s="4"/>
      <c r="R82" s="4"/>
      <c r="S82" s="4"/>
      <c r="T82" s="4"/>
      <c r="U82" s="4"/>
    </row>
    <row r="83" spans="1:21" ht="15">
      <c r="A83" s="4"/>
      <c r="B83" s="4"/>
      <c r="C83" s="4"/>
      <c r="D83" s="4"/>
      <c r="E83" s="4"/>
      <c r="F83" s="4"/>
      <c r="G83" s="4"/>
      <c r="H83" s="4"/>
      <c r="I83" s="4"/>
      <c r="J83" s="4"/>
      <c r="K83" s="4"/>
      <c r="L83" s="4"/>
      <c r="M83" s="4"/>
      <c r="N83" s="4"/>
      <c r="O83" s="4"/>
      <c r="P83" s="4"/>
      <c r="Q83" s="4"/>
      <c r="R83" s="4"/>
      <c r="S83" s="4"/>
      <c r="T83" s="4"/>
      <c r="U83" s="4"/>
    </row>
    <row r="84" spans="1:21" ht="15">
      <c r="A84" s="4"/>
      <c r="B84" s="4"/>
      <c r="C84" s="4"/>
      <c r="D84" s="4"/>
      <c r="E84" s="4"/>
      <c r="F84" s="4"/>
      <c r="G84" s="4"/>
      <c r="H84" s="4"/>
      <c r="I84" s="4"/>
      <c r="J84" s="4"/>
      <c r="K84" s="4"/>
      <c r="L84" s="4"/>
      <c r="M84" s="4"/>
      <c r="N84" s="4"/>
      <c r="O84" s="4"/>
      <c r="P84" s="4"/>
      <c r="Q84" s="4"/>
      <c r="R84" s="4"/>
      <c r="S84" s="4"/>
      <c r="T84" s="4"/>
      <c r="U84" s="4"/>
    </row>
    <row r="85" spans="1:21" ht="15">
      <c r="A85" s="4"/>
      <c r="B85" s="4"/>
      <c r="C85" s="4"/>
      <c r="D85" s="4"/>
      <c r="E85" s="4"/>
      <c r="F85" s="4"/>
      <c r="G85" s="4"/>
      <c r="H85" s="4"/>
      <c r="I85" s="4"/>
      <c r="J85" s="4"/>
      <c r="K85" s="4"/>
      <c r="L85" s="4"/>
      <c r="M85" s="4"/>
      <c r="N85" s="4"/>
      <c r="O85" s="4"/>
      <c r="P85" s="4"/>
      <c r="Q85" s="4"/>
      <c r="R85" s="4"/>
      <c r="S85" s="4"/>
      <c r="T85" s="4"/>
      <c r="U85" s="4"/>
    </row>
    <row r="86" spans="1:21" ht="15">
      <c r="A86" s="4"/>
      <c r="B86" s="4"/>
      <c r="C86" s="4"/>
      <c r="D86" s="4"/>
      <c r="E86" s="4"/>
      <c r="F86" s="4"/>
      <c r="G86" s="4"/>
      <c r="H86" s="4"/>
      <c r="I86" s="4"/>
      <c r="J86" s="4"/>
      <c r="K86" s="4"/>
      <c r="L86" s="4"/>
      <c r="M86" s="4"/>
      <c r="N86" s="4"/>
      <c r="O86" s="4"/>
      <c r="P86" s="4"/>
      <c r="Q86" s="4"/>
      <c r="R86" s="4"/>
      <c r="S86" s="4"/>
      <c r="T86" s="4"/>
      <c r="U86" s="4"/>
    </row>
    <row r="87" spans="1:21" ht="15">
      <c r="A87" s="4"/>
      <c r="B87" s="4"/>
      <c r="C87" s="4"/>
      <c r="D87" s="4"/>
      <c r="E87" s="4"/>
      <c r="F87" s="4"/>
      <c r="G87" s="4"/>
      <c r="H87" s="4"/>
      <c r="I87" s="4"/>
      <c r="J87" s="4"/>
      <c r="K87" s="4"/>
      <c r="L87" s="4"/>
      <c r="M87" s="4"/>
      <c r="N87" s="4"/>
      <c r="O87" s="4"/>
      <c r="P87" s="4"/>
      <c r="Q87" s="4"/>
      <c r="R87" s="4"/>
      <c r="S87" s="4"/>
      <c r="T87" s="4"/>
      <c r="U87" s="4"/>
    </row>
    <row r="88" spans="1:21" ht="15">
      <c r="A88" s="4"/>
      <c r="B88" s="4"/>
      <c r="C88" s="4"/>
      <c r="D88" s="4"/>
      <c r="E88" s="4"/>
      <c r="F88" s="4"/>
      <c r="G88" s="4"/>
      <c r="H88" s="4"/>
      <c r="I88" s="4"/>
      <c r="J88" s="4"/>
      <c r="K88" s="4"/>
      <c r="L88" s="4"/>
      <c r="M88" s="4"/>
      <c r="N88" s="4"/>
      <c r="O88" s="4"/>
      <c r="P88" s="4"/>
      <c r="Q88" s="4"/>
      <c r="R88" s="4"/>
      <c r="S88" s="4"/>
      <c r="T88" s="4"/>
      <c r="U88" s="4"/>
    </row>
    <row r="89" spans="1:21" ht="15">
      <c r="A89" s="4"/>
      <c r="B89" s="4"/>
      <c r="C89" s="4"/>
      <c r="D89" s="4"/>
      <c r="E89" s="4"/>
      <c r="F89" s="4"/>
      <c r="G89" s="4"/>
      <c r="H89" s="4"/>
      <c r="I89" s="4"/>
      <c r="J89" s="4"/>
      <c r="K89" s="4"/>
      <c r="L89" s="4"/>
      <c r="M89" s="4"/>
      <c r="N89" s="4"/>
      <c r="O89" s="4"/>
      <c r="P89" s="4"/>
      <c r="Q89" s="4"/>
      <c r="R89" s="4"/>
      <c r="S89" s="4"/>
      <c r="T89" s="4"/>
      <c r="U89" s="4"/>
    </row>
    <row r="90" spans="1:21" ht="15">
      <c r="A90" s="4"/>
      <c r="B90" s="4"/>
      <c r="C90" s="4"/>
      <c r="D90" s="4"/>
      <c r="E90" s="4"/>
      <c r="F90" s="4"/>
      <c r="G90" s="4"/>
      <c r="H90" s="4"/>
      <c r="I90" s="4"/>
      <c r="J90" s="4"/>
      <c r="K90" s="4"/>
      <c r="L90" s="4"/>
      <c r="M90" s="4"/>
      <c r="N90" s="4"/>
      <c r="O90" s="4"/>
      <c r="P90" s="4"/>
      <c r="Q90" s="4"/>
      <c r="R90" s="4"/>
      <c r="S90" s="4"/>
      <c r="T90" s="4"/>
      <c r="U90" s="4"/>
    </row>
    <row r="91" spans="1:21" ht="15">
      <c r="A91" s="4"/>
      <c r="B91" s="4"/>
      <c r="C91" s="4"/>
      <c r="D91" s="4"/>
      <c r="E91" s="4"/>
      <c r="F91" s="4"/>
      <c r="G91" s="4"/>
      <c r="H91" s="4"/>
      <c r="I91" s="4"/>
      <c r="J91" s="4"/>
      <c r="K91" s="4"/>
      <c r="L91" s="4"/>
      <c r="M91" s="4"/>
      <c r="N91" s="4"/>
      <c r="O91" s="4"/>
      <c r="P91" s="4"/>
      <c r="Q91" s="4"/>
      <c r="R91" s="4"/>
      <c r="S91" s="4"/>
      <c r="T91" s="4"/>
      <c r="U91" s="4"/>
    </row>
    <row r="92" spans="1:21" ht="15">
      <c r="A92" s="4"/>
      <c r="B92" s="4"/>
      <c r="C92" s="4"/>
      <c r="D92" s="4"/>
      <c r="E92" s="4"/>
      <c r="F92" s="4"/>
      <c r="G92" s="4"/>
      <c r="H92" s="4"/>
      <c r="I92" s="4"/>
      <c r="J92" s="4"/>
      <c r="K92" s="4"/>
      <c r="L92" s="4"/>
      <c r="M92" s="4"/>
      <c r="N92" s="4"/>
      <c r="O92" s="4"/>
      <c r="P92" s="4"/>
      <c r="Q92" s="4"/>
      <c r="R92" s="4"/>
      <c r="S92" s="4"/>
      <c r="T92" s="4"/>
      <c r="U92" s="4"/>
    </row>
    <row r="93" spans="1:21" ht="15">
      <c r="A93" s="4"/>
      <c r="B93" s="4"/>
      <c r="C93" s="4"/>
      <c r="D93" s="4"/>
      <c r="E93" s="4"/>
      <c r="F93" s="4"/>
      <c r="G93" s="4"/>
      <c r="H93" s="4"/>
      <c r="I93" s="4"/>
      <c r="J93" s="4"/>
      <c r="K93" s="4"/>
      <c r="L93" s="4"/>
      <c r="M93" s="4"/>
      <c r="N93" s="4"/>
      <c r="O93" s="4"/>
      <c r="P93" s="4"/>
      <c r="Q93" s="4"/>
      <c r="R93" s="4"/>
      <c r="S93" s="4"/>
      <c r="T93" s="4"/>
      <c r="U93" s="4"/>
    </row>
    <row r="94" spans="1:21" ht="15">
      <c r="A94" s="4"/>
      <c r="B94" s="4"/>
      <c r="C94" s="4"/>
      <c r="D94" s="4"/>
      <c r="E94" s="4"/>
      <c r="F94" s="4"/>
      <c r="G94" s="4"/>
      <c r="H94" s="4"/>
      <c r="I94" s="4"/>
      <c r="J94" s="4"/>
      <c r="K94" s="4"/>
      <c r="L94" s="4"/>
      <c r="M94" s="4"/>
      <c r="N94" s="4"/>
      <c r="O94" s="4"/>
      <c r="P94" s="4"/>
      <c r="Q94" s="4"/>
      <c r="R94" s="4"/>
      <c r="S94" s="4"/>
      <c r="T94" s="4"/>
      <c r="U94" s="4"/>
    </row>
    <row r="95" spans="1:21" ht="15">
      <c r="A95" s="4"/>
      <c r="B95" s="4"/>
      <c r="C95" s="4"/>
      <c r="D95" s="4"/>
      <c r="E95" s="4"/>
      <c r="F95" s="4"/>
      <c r="G95" s="4"/>
      <c r="H95" s="4"/>
      <c r="I95" s="4"/>
      <c r="J95" s="4"/>
      <c r="K95" s="4"/>
      <c r="L95" s="4"/>
      <c r="M95" s="4"/>
      <c r="N95" s="4"/>
      <c r="O95" s="4"/>
      <c r="P95" s="4"/>
      <c r="Q95" s="4"/>
      <c r="R95" s="4"/>
      <c r="S95" s="4"/>
      <c r="T95" s="4"/>
      <c r="U95" s="4"/>
    </row>
    <row r="96" spans="1:21" ht="15">
      <c r="A96" s="4"/>
      <c r="B96" s="4"/>
      <c r="C96" s="4"/>
      <c r="D96" s="4"/>
      <c r="E96" s="4"/>
      <c r="F96" s="4"/>
      <c r="G96" s="4"/>
      <c r="H96" s="4"/>
      <c r="I96" s="4"/>
      <c r="J96" s="4"/>
      <c r="K96" s="4"/>
      <c r="L96" s="4"/>
      <c r="M96" s="4"/>
      <c r="N96" s="4"/>
      <c r="O96" s="4"/>
      <c r="P96" s="4"/>
      <c r="Q96" s="4"/>
      <c r="R96" s="4"/>
      <c r="S96" s="4"/>
      <c r="T96" s="4"/>
      <c r="U96" s="4"/>
    </row>
    <row r="97" spans="1:21" ht="15">
      <c r="A97" s="4"/>
      <c r="B97" s="4"/>
      <c r="C97" s="4"/>
      <c r="D97" s="4"/>
      <c r="E97" s="4"/>
      <c r="F97" s="4"/>
      <c r="G97" s="4"/>
      <c r="H97" s="4"/>
      <c r="I97" s="4"/>
      <c r="J97" s="4"/>
      <c r="K97" s="4"/>
      <c r="L97" s="4"/>
      <c r="M97" s="4"/>
      <c r="N97" s="4"/>
      <c r="O97" s="4"/>
      <c r="P97" s="4"/>
      <c r="Q97" s="4"/>
      <c r="R97" s="4"/>
      <c r="S97" s="4"/>
      <c r="T97" s="4"/>
      <c r="U97" s="4"/>
    </row>
    <row r="98" spans="1:21" ht="15">
      <c r="A98" s="4"/>
      <c r="B98" s="4"/>
      <c r="C98" s="4"/>
      <c r="D98" s="4"/>
      <c r="E98" s="4"/>
      <c r="F98" s="4"/>
      <c r="G98" s="4"/>
      <c r="H98" s="4"/>
      <c r="I98" s="4"/>
      <c r="J98" s="4"/>
      <c r="K98" s="4"/>
      <c r="L98" s="4"/>
      <c r="M98" s="4"/>
      <c r="N98" s="4"/>
      <c r="O98" s="4"/>
      <c r="P98" s="4"/>
      <c r="Q98" s="4"/>
      <c r="R98" s="4"/>
      <c r="S98" s="4"/>
      <c r="T98" s="4"/>
      <c r="U98" s="4"/>
    </row>
    <row r="99" spans="1:21" ht="15">
      <c r="A99" s="4"/>
      <c r="B99" s="4"/>
      <c r="C99" s="4"/>
      <c r="D99" s="4"/>
      <c r="E99" s="4"/>
      <c r="F99" s="4"/>
      <c r="G99" s="4"/>
      <c r="H99" s="4"/>
      <c r="I99" s="4"/>
      <c r="J99" s="4"/>
      <c r="K99" s="4"/>
      <c r="L99" s="4"/>
      <c r="M99" s="4"/>
      <c r="N99" s="4"/>
      <c r="O99" s="4"/>
      <c r="P99" s="4"/>
      <c r="Q99" s="4"/>
      <c r="R99" s="4"/>
      <c r="S99" s="4"/>
      <c r="T99" s="4"/>
      <c r="U99" s="4"/>
    </row>
    <row r="100" spans="1:21" ht="15">
      <c r="A100" s="4"/>
      <c r="B100" s="4"/>
      <c r="C100" s="4"/>
      <c r="D100" s="4"/>
      <c r="E100" s="4"/>
      <c r="F100" s="4"/>
      <c r="G100" s="4"/>
      <c r="H100" s="4"/>
      <c r="I100" s="4"/>
      <c r="J100" s="4"/>
      <c r="K100" s="4"/>
      <c r="L100" s="4"/>
      <c r="M100" s="4"/>
      <c r="N100" s="4"/>
      <c r="O100" s="4"/>
      <c r="P100" s="4"/>
      <c r="Q100" s="4"/>
      <c r="R100" s="4"/>
      <c r="S100" s="4"/>
      <c r="T100" s="4"/>
      <c r="U100" s="4"/>
    </row>
    <row r="101" spans="1:21" ht="15">
      <c r="A101" s="4"/>
      <c r="B101" s="4"/>
      <c r="C101" s="4"/>
      <c r="D101" s="4"/>
      <c r="E101" s="4"/>
      <c r="F101" s="4"/>
      <c r="G101" s="4"/>
      <c r="H101" s="4"/>
      <c r="I101" s="4"/>
      <c r="J101" s="4"/>
      <c r="K101" s="4"/>
      <c r="L101" s="4"/>
      <c r="M101" s="4"/>
      <c r="N101" s="4"/>
      <c r="O101" s="4"/>
      <c r="P101" s="4"/>
      <c r="Q101" s="4"/>
      <c r="R101" s="4"/>
      <c r="S101" s="4"/>
      <c r="T101" s="4"/>
      <c r="U101" s="4"/>
    </row>
    <row r="102" spans="1:21" ht="15">
      <c r="A102" s="4"/>
      <c r="B102" s="4"/>
      <c r="C102" s="4"/>
      <c r="D102" s="4"/>
      <c r="E102" s="4"/>
      <c r="F102" s="4"/>
      <c r="G102" s="4"/>
      <c r="H102" s="4"/>
      <c r="I102" s="4"/>
      <c r="J102" s="4"/>
      <c r="K102" s="4"/>
      <c r="L102" s="4"/>
      <c r="M102" s="4"/>
      <c r="N102" s="4"/>
      <c r="O102" s="4"/>
      <c r="P102" s="4"/>
      <c r="Q102" s="4"/>
      <c r="R102" s="4"/>
      <c r="S102" s="4"/>
      <c r="T102" s="4"/>
      <c r="U102" s="4"/>
    </row>
    <row r="103" spans="1:21" ht="15">
      <c r="A103" s="4"/>
      <c r="B103" s="4"/>
      <c r="C103" s="4"/>
      <c r="D103" s="4"/>
      <c r="E103" s="4"/>
      <c r="F103" s="4"/>
      <c r="G103" s="4"/>
      <c r="H103" s="4"/>
      <c r="I103" s="4"/>
      <c r="J103" s="4"/>
      <c r="K103" s="4"/>
      <c r="L103" s="4"/>
      <c r="M103" s="4"/>
      <c r="N103" s="4"/>
      <c r="O103" s="4"/>
      <c r="P103" s="4"/>
      <c r="Q103" s="4"/>
      <c r="R103" s="4"/>
      <c r="S103" s="4"/>
      <c r="T103" s="4"/>
      <c r="U103" s="4"/>
    </row>
    <row r="104" spans="1:21" ht="15">
      <c r="A104" s="4"/>
      <c r="B104" s="4"/>
      <c r="C104" s="4"/>
      <c r="D104" s="4"/>
      <c r="E104" s="4"/>
      <c r="F104" s="4"/>
      <c r="G104" s="4"/>
      <c r="H104" s="4"/>
      <c r="I104" s="4"/>
      <c r="J104" s="4"/>
      <c r="K104" s="4"/>
      <c r="L104" s="4"/>
      <c r="M104" s="4"/>
      <c r="N104" s="4"/>
      <c r="O104" s="4"/>
      <c r="P104" s="4"/>
      <c r="Q104" s="4"/>
      <c r="R104" s="4"/>
      <c r="S104" s="4"/>
      <c r="T104" s="4"/>
      <c r="U104" s="4"/>
    </row>
    <row r="105" spans="1:21" ht="15">
      <c r="A105" s="4"/>
      <c r="B105" s="4"/>
      <c r="C105" s="4"/>
      <c r="D105" s="4"/>
      <c r="E105" s="4"/>
      <c r="F105" s="4"/>
      <c r="G105" s="4"/>
      <c r="H105" s="4"/>
      <c r="I105" s="4"/>
      <c r="J105" s="4"/>
      <c r="K105" s="4"/>
      <c r="L105" s="4"/>
      <c r="M105" s="4"/>
      <c r="N105" s="4"/>
      <c r="O105" s="4"/>
      <c r="P105" s="4"/>
      <c r="Q105" s="4"/>
      <c r="R105" s="4"/>
      <c r="S105" s="4"/>
      <c r="T105" s="4"/>
      <c r="U105" s="4"/>
    </row>
    <row r="106" spans="1:21" ht="15">
      <c r="A106" s="4"/>
      <c r="B106" s="4"/>
      <c r="C106" s="4"/>
      <c r="D106" s="4"/>
      <c r="E106" s="4"/>
      <c r="F106" s="4"/>
      <c r="G106" s="4"/>
      <c r="H106" s="4"/>
      <c r="I106" s="4"/>
      <c r="J106" s="4"/>
      <c r="K106" s="4"/>
      <c r="L106" s="4"/>
      <c r="M106" s="4"/>
      <c r="N106" s="4"/>
      <c r="O106" s="4"/>
      <c r="P106" s="4"/>
      <c r="Q106" s="4"/>
      <c r="R106" s="4"/>
      <c r="S106" s="4"/>
      <c r="T106" s="4"/>
      <c r="U106" s="4"/>
    </row>
    <row r="107" spans="1:21" ht="15">
      <c r="A107" s="4"/>
      <c r="B107" s="4"/>
      <c r="C107" s="4"/>
      <c r="D107" s="4"/>
      <c r="E107" s="4"/>
      <c r="F107" s="4"/>
      <c r="G107" s="4"/>
      <c r="H107" s="4"/>
      <c r="I107" s="4"/>
      <c r="J107" s="4"/>
      <c r="K107" s="4"/>
      <c r="L107" s="4"/>
      <c r="M107" s="4"/>
      <c r="N107" s="4"/>
      <c r="O107" s="4"/>
      <c r="P107" s="4"/>
      <c r="Q107" s="4"/>
      <c r="R107" s="4"/>
      <c r="S107" s="4"/>
      <c r="T107" s="4"/>
      <c r="U107" s="4"/>
    </row>
    <row r="108" spans="1:21" ht="15">
      <c r="A108" s="4"/>
      <c r="B108" s="4"/>
      <c r="C108" s="4"/>
      <c r="D108" s="4"/>
      <c r="E108" s="4"/>
      <c r="F108" s="4"/>
      <c r="G108" s="4"/>
      <c r="H108" s="4"/>
      <c r="I108" s="4"/>
      <c r="J108" s="4"/>
      <c r="K108" s="4"/>
      <c r="L108" s="4"/>
      <c r="M108" s="4"/>
      <c r="N108" s="4"/>
      <c r="O108" s="4"/>
      <c r="P108" s="4"/>
      <c r="Q108" s="4"/>
      <c r="R108" s="4"/>
      <c r="S108" s="4"/>
      <c r="T108" s="4"/>
      <c r="U108" s="4"/>
    </row>
    <row r="109" spans="1:21" ht="15">
      <c r="A109" s="4"/>
      <c r="B109" s="4"/>
      <c r="C109" s="4"/>
      <c r="D109" s="4"/>
      <c r="E109" s="4"/>
      <c r="F109" s="4"/>
      <c r="G109" s="4"/>
      <c r="H109" s="4"/>
      <c r="I109" s="4"/>
      <c r="J109" s="4"/>
      <c r="K109" s="4"/>
      <c r="L109" s="4"/>
      <c r="M109" s="4"/>
      <c r="N109" s="4"/>
      <c r="O109" s="4"/>
      <c r="P109" s="4"/>
      <c r="Q109" s="4"/>
      <c r="R109" s="4"/>
      <c r="S109" s="4"/>
      <c r="T109" s="4"/>
      <c r="U109" s="4"/>
    </row>
    <row r="110" spans="1:21" ht="15">
      <c r="A110" s="4"/>
      <c r="B110" s="4"/>
      <c r="C110" s="4"/>
      <c r="D110" s="4"/>
      <c r="E110" s="4"/>
      <c r="F110" s="4"/>
      <c r="G110" s="4"/>
      <c r="H110" s="4"/>
      <c r="I110" s="4"/>
      <c r="J110" s="4"/>
      <c r="K110" s="4"/>
      <c r="L110" s="4"/>
      <c r="M110" s="4"/>
      <c r="N110" s="4"/>
      <c r="O110" s="4"/>
      <c r="P110" s="4"/>
      <c r="Q110" s="4"/>
      <c r="R110" s="4"/>
      <c r="S110" s="4"/>
      <c r="T110" s="4"/>
      <c r="U110" s="4"/>
    </row>
    <row r="111" spans="1:21" ht="15.6">
      <c r="A111" s="82" t="s">
        <v>116</v>
      </c>
      <c r="B111" s="83" t="s">
        <v>117</v>
      </c>
      <c r="C111" s="54"/>
      <c r="D111" s="84"/>
      <c r="E111" s="54" t="s">
        <v>94</v>
      </c>
      <c r="F111" s="39"/>
      <c r="G111" s="4"/>
      <c r="H111" s="4"/>
      <c r="I111" s="4"/>
      <c r="J111" s="4"/>
      <c r="K111" s="4"/>
      <c r="L111" s="4"/>
      <c r="M111" s="4"/>
      <c r="N111" s="4"/>
      <c r="O111" s="4"/>
      <c r="P111" s="4"/>
      <c r="Q111" s="4"/>
      <c r="R111" s="4"/>
      <c r="S111" s="4"/>
      <c r="T111" s="4"/>
      <c r="U111" s="4"/>
    </row>
    <row r="112" spans="1:21" ht="15">
      <c r="A112" s="85"/>
      <c r="B112" s="42"/>
      <c r="C112" s="42"/>
      <c r="D112" s="43"/>
      <c r="E112" s="41"/>
      <c r="F112" s="43"/>
      <c r="G112" s="4"/>
      <c r="H112" s="4"/>
      <c r="I112" s="4"/>
      <c r="J112" s="4"/>
      <c r="K112" s="4"/>
      <c r="L112" s="4"/>
      <c r="M112" s="4"/>
      <c r="N112" s="4"/>
      <c r="O112" s="4"/>
      <c r="P112" s="4"/>
      <c r="Q112" s="4"/>
      <c r="R112" s="4"/>
      <c r="S112" s="4"/>
      <c r="T112" s="4"/>
      <c r="U112" s="4"/>
    </row>
    <row r="113" spans="1:21" ht="15">
      <c r="A113" s="10" t="s">
        <v>118</v>
      </c>
      <c r="B113" s="86"/>
      <c r="C113" s="86"/>
      <c r="D113" s="87"/>
      <c r="E113" s="88"/>
      <c r="F113" s="16"/>
      <c r="G113" s="4"/>
      <c r="H113" s="4"/>
      <c r="I113" s="4"/>
      <c r="J113" s="4"/>
      <c r="K113" s="4"/>
      <c r="L113" s="4"/>
      <c r="M113" s="4"/>
      <c r="N113" s="4"/>
      <c r="O113" s="4"/>
      <c r="P113" s="4"/>
      <c r="Q113" s="4"/>
      <c r="R113" s="4"/>
      <c r="S113" s="4"/>
      <c r="T113" s="4"/>
      <c r="U113" s="4"/>
    </row>
    <row r="114" spans="1:21" ht="15">
      <c r="A114" s="15" t="s">
        <v>119</v>
      </c>
      <c r="B114" s="89">
        <f>IF(overslag!D8&lt;&gt;0,overslag!D7/100*B19/overslag!D8*30,"0")</f>
        <v>10500000</v>
      </c>
      <c r="C114" s="86" t="s">
        <v>14</v>
      </c>
      <c r="D114" s="87"/>
      <c r="E114" s="64">
        <f>IF(overslag!D8&lt;&gt;0,overslag!D7/100*E19/overslag!D8*30,"0")</f>
        <v>0</v>
      </c>
      <c r="F114" s="16" t="s">
        <v>14</v>
      </c>
      <c r="G114" s="4"/>
      <c r="H114" s="4"/>
      <c r="I114" s="4"/>
      <c r="J114" s="4"/>
      <c r="K114" s="4"/>
      <c r="L114" s="4"/>
      <c r="M114" s="4"/>
      <c r="N114" s="4"/>
      <c r="O114" s="4"/>
      <c r="P114" s="4"/>
      <c r="Q114" s="4"/>
      <c r="R114" s="4"/>
      <c r="S114" s="4"/>
      <c r="T114" s="4"/>
      <c r="U114" s="4"/>
    </row>
    <row r="115" spans="1:21" ht="15">
      <c r="A115" s="31" t="s">
        <v>120</v>
      </c>
      <c r="B115" s="90">
        <f>B114/((1575*B22)+B23)*B21/100*B20</f>
        <v>95.66036016884811</v>
      </c>
      <c r="C115" s="86"/>
      <c r="D115" s="87"/>
      <c r="E115" s="64" t="str">
        <f>IF(E22&lt;&gt;0,E114/((1575*E22)+E23)*E21/100*E20,"0")</f>
        <v>0</v>
      </c>
      <c r="F115" s="16"/>
      <c r="G115" s="4"/>
      <c r="H115" s="4"/>
      <c r="I115" s="4"/>
      <c r="J115" s="4"/>
      <c r="K115" s="4"/>
      <c r="L115" s="4"/>
      <c r="M115" s="4"/>
      <c r="N115" s="4"/>
      <c r="O115" s="4"/>
      <c r="P115" s="4"/>
      <c r="Q115" s="4"/>
      <c r="R115" s="4"/>
      <c r="S115" s="4"/>
      <c r="T115" s="4"/>
      <c r="U115" s="4"/>
    </row>
    <row r="116" spans="1:21" ht="15">
      <c r="A116" s="31" t="s">
        <v>121</v>
      </c>
      <c r="B116" s="90">
        <f>B114/((1575*B22)+B23)</f>
        <v>12.75471468917975</v>
      </c>
      <c r="C116" s="86"/>
      <c r="D116" s="87"/>
      <c r="E116" s="91" t="str">
        <f>IF(E22&lt;&gt;0,E114/((1575*E22)+E23),"0")</f>
        <v>0</v>
      </c>
      <c r="F116" s="16"/>
      <c r="G116" s="4"/>
      <c r="H116" s="4"/>
      <c r="I116" s="4"/>
      <c r="J116" s="4"/>
      <c r="K116" s="4"/>
      <c r="L116" s="4"/>
      <c r="M116" s="4"/>
      <c r="N116" s="4"/>
      <c r="O116" s="4"/>
      <c r="P116" s="4"/>
      <c r="Q116" s="4"/>
      <c r="R116" s="4"/>
      <c r="S116" s="4"/>
      <c r="T116" s="4"/>
      <c r="U116" s="4"/>
    </row>
    <row r="117" spans="1:21" ht="15">
      <c r="A117" s="31" t="s">
        <v>122</v>
      </c>
      <c r="B117" s="90">
        <f>overslag!D13/7*5</f>
        <v>571.4285714285714</v>
      </c>
      <c r="C117" s="86" t="s">
        <v>22</v>
      </c>
      <c r="D117" s="87"/>
      <c r="E117" s="92">
        <f>overslag!D13/7*5</f>
        <v>571.4285714285714</v>
      </c>
      <c r="F117" s="87" t="s">
        <v>22</v>
      </c>
      <c r="G117" s="4"/>
      <c r="H117" s="4"/>
      <c r="I117" s="4"/>
      <c r="J117" s="4"/>
      <c r="K117" s="4"/>
      <c r="L117" s="4"/>
      <c r="M117" s="4"/>
      <c r="N117" s="4"/>
      <c r="O117" s="4"/>
      <c r="P117" s="4"/>
      <c r="Q117" s="4"/>
      <c r="R117" s="4"/>
      <c r="S117" s="4"/>
      <c r="T117" s="4"/>
      <c r="U117" s="4"/>
    </row>
    <row r="118" spans="1:28" ht="15">
      <c r="A118" s="31"/>
      <c r="B118" s="12"/>
      <c r="C118" s="13"/>
      <c r="D118" s="14"/>
      <c r="E118" s="93"/>
      <c r="F118" s="14"/>
      <c r="G118" s="4"/>
      <c r="H118" s="4"/>
      <c r="I118" s="4"/>
      <c r="J118" s="4"/>
      <c r="K118" s="4"/>
      <c r="L118" s="4"/>
      <c r="M118" s="4"/>
      <c r="N118" s="4"/>
      <c r="O118" s="4"/>
      <c r="P118" s="4"/>
      <c r="Q118" s="4"/>
      <c r="R118" s="4"/>
      <c r="S118" s="4"/>
      <c r="T118" s="4"/>
      <c r="U118" s="4"/>
      <c r="W118" s="254"/>
      <c r="X118" s="254"/>
      <c r="Y118" s="254"/>
      <c r="Z118" s="254"/>
      <c r="AA118" s="254"/>
      <c r="AB118" s="254"/>
    </row>
    <row r="119" spans="1:28" ht="15">
      <c r="A119" s="10" t="s">
        <v>50</v>
      </c>
      <c r="B119" s="4"/>
      <c r="C119" s="4"/>
      <c r="D119" s="5"/>
      <c r="E119" s="94"/>
      <c r="F119" s="5"/>
      <c r="G119" s="4"/>
      <c r="H119" s="4"/>
      <c r="I119" s="4"/>
      <c r="J119" s="4"/>
      <c r="K119" s="4"/>
      <c r="L119" s="4"/>
      <c r="M119" s="4"/>
      <c r="N119" s="4"/>
      <c r="O119" s="4"/>
      <c r="P119" s="4"/>
      <c r="Q119" s="4"/>
      <c r="R119" s="4"/>
      <c r="S119" s="4"/>
      <c r="T119" s="4"/>
      <c r="U119" s="4"/>
      <c r="V119" s="66"/>
      <c r="W119" s="50"/>
      <c r="X119" s="50"/>
      <c r="Y119" s="50"/>
      <c r="Z119" s="50"/>
      <c r="AA119" s="50"/>
      <c r="AB119" s="50"/>
    </row>
    <row r="120" spans="1:28" ht="15">
      <c r="A120" s="15" t="s">
        <v>51</v>
      </c>
      <c r="B120" s="44">
        <f>B117*B26/100</f>
        <v>34.285714285714285</v>
      </c>
      <c r="C120" s="4" t="s">
        <v>22</v>
      </c>
      <c r="D120" s="5"/>
      <c r="E120" s="70">
        <f>E117*E26/100</f>
        <v>0</v>
      </c>
      <c r="F120" s="5" t="s">
        <v>22</v>
      </c>
      <c r="G120" s="4"/>
      <c r="H120" s="4"/>
      <c r="I120" s="74"/>
      <c r="J120" s="4"/>
      <c r="K120" s="4"/>
      <c r="L120" s="4"/>
      <c r="M120" s="4"/>
      <c r="N120" s="4"/>
      <c r="O120" s="4"/>
      <c r="P120" s="4"/>
      <c r="Q120" s="4"/>
      <c r="R120" s="4"/>
      <c r="S120" s="4"/>
      <c r="T120" s="4"/>
      <c r="U120" s="4"/>
      <c r="W120" s="95"/>
      <c r="X120" s="95"/>
      <c r="Y120" s="95"/>
      <c r="Z120" s="95"/>
      <c r="AA120" s="95"/>
      <c r="AB120" s="95"/>
    </row>
    <row r="121" spans="1:28" ht="15">
      <c r="A121" s="15" t="s">
        <v>53</v>
      </c>
      <c r="B121" s="44">
        <f>B27*B117/5</f>
        <v>114.28571428571429</v>
      </c>
      <c r="C121" s="4" t="s">
        <v>22</v>
      </c>
      <c r="D121" s="5"/>
      <c r="E121" s="70">
        <f>E27*E117/5</f>
        <v>0</v>
      </c>
      <c r="F121" s="5" t="s">
        <v>22</v>
      </c>
      <c r="G121" s="4"/>
      <c r="H121" s="4"/>
      <c r="I121" s="74"/>
      <c r="J121" s="4"/>
      <c r="K121" s="4"/>
      <c r="L121" s="4"/>
      <c r="M121" s="4"/>
      <c r="N121" s="4"/>
      <c r="O121" s="4"/>
      <c r="P121" s="4"/>
      <c r="Q121" s="4"/>
      <c r="R121" s="4"/>
      <c r="S121" s="4"/>
      <c r="T121" s="4"/>
      <c r="U121" s="4"/>
      <c r="W121" s="95"/>
      <c r="X121" s="95"/>
      <c r="Y121" s="95"/>
      <c r="Z121" s="95"/>
      <c r="AA121" s="95"/>
      <c r="AB121" s="95"/>
    </row>
    <row r="122" spans="1:28" ht="15">
      <c r="A122" s="15" t="s">
        <v>54</v>
      </c>
      <c r="B122" s="44">
        <f>B30*overslag!D13/7/7.5</f>
        <v>45.71428571428571</v>
      </c>
      <c r="C122" s="4" t="s">
        <v>22</v>
      </c>
      <c r="D122" s="5"/>
      <c r="E122" s="70">
        <f>E30*overslag!D13/7/7.5</f>
        <v>0</v>
      </c>
      <c r="F122" s="5" t="s">
        <v>22</v>
      </c>
      <c r="G122" s="4"/>
      <c r="H122" s="4"/>
      <c r="I122" s="96"/>
      <c r="J122" s="4"/>
      <c r="K122" s="4"/>
      <c r="L122" s="4"/>
      <c r="M122" s="4"/>
      <c r="N122" s="4"/>
      <c r="O122" s="4"/>
      <c r="P122" s="4"/>
      <c r="Q122" s="4"/>
      <c r="R122" s="4"/>
      <c r="S122" s="4"/>
      <c r="T122" s="4"/>
      <c r="U122" s="4"/>
      <c r="W122" s="95"/>
      <c r="X122" s="95"/>
      <c r="Y122" s="95"/>
      <c r="Z122" s="95"/>
      <c r="AA122" s="95"/>
      <c r="AB122" s="95"/>
    </row>
    <row r="123" spans="1:28" ht="15">
      <c r="A123" s="10" t="s">
        <v>55</v>
      </c>
      <c r="B123" s="97">
        <f>SUM(B120:B122)</f>
        <v>194.28571428571428</v>
      </c>
      <c r="C123" s="4" t="s">
        <v>22</v>
      </c>
      <c r="D123" s="5"/>
      <c r="E123" s="98">
        <f>SUM(E120:E122)</f>
        <v>0</v>
      </c>
      <c r="F123" s="5" t="s">
        <v>22</v>
      </c>
      <c r="G123" s="4"/>
      <c r="H123" s="4"/>
      <c r="I123" s="74"/>
      <c r="J123" s="4"/>
      <c r="K123" s="4"/>
      <c r="L123" s="4"/>
      <c r="M123" s="4"/>
      <c r="N123" s="4"/>
      <c r="O123" s="4"/>
      <c r="P123" s="4"/>
      <c r="Q123" s="4"/>
      <c r="R123" s="4"/>
      <c r="S123" s="4"/>
      <c r="T123" s="4"/>
      <c r="U123" s="4"/>
      <c r="V123" s="99"/>
      <c r="W123" s="95"/>
      <c r="X123" s="95"/>
      <c r="Y123" s="95"/>
      <c r="Z123" s="95"/>
      <c r="AA123" s="95"/>
      <c r="AB123" s="95"/>
    </row>
    <row r="124" spans="1:25" ht="15">
      <c r="A124" s="10"/>
      <c r="B124" s="4"/>
      <c r="C124" s="4"/>
      <c r="D124" s="5"/>
      <c r="E124" s="94"/>
      <c r="F124" s="5"/>
      <c r="G124" s="4"/>
      <c r="H124" s="4"/>
      <c r="I124" s="74"/>
      <c r="J124" s="4"/>
      <c r="K124" s="4"/>
      <c r="L124" s="4"/>
      <c r="M124" s="4"/>
      <c r="N124" s="4"/>
      <c r="O124" s="4"/>
      <c r="P124" s="4"/>
      <c r="Q124" s="4"/>
      <c r="R124" s="4"/>
      <c r="S124" s="4"/>
      <c r="T124" s="4"/>
      <c r="U124" s="4"/>
      <c r="V124" s="66"/>
      <c r="W124" s="44"/>
      <c r="X124" s="44"/>
      <c r="Y124" s="44"/>
    </row>
    <row r="125" spans="1:28" ht="15">
      <c r="A125" s="10" t="s">
        <v>56</v>
      </c>
      <c r="B125" s="44">
        <f>B29*B121*B115</f>
        <v>10331318.898235597</v>
      </c>
      <c r="C125" s="4" t="s">
        <v>14</v>
      </c>
      <c r="D125" s="5"/>
      <c r="E125" s="70">
        <f>E29*E121*E115</f>
        <v>0</v>
      </c>
      <c r="F125" s="5" t="s">
        <v>14</v>
      </c>
      <c r="G125" s="4"/>
      <c r="H125" s="4"/>
      <c r="I125" s="74"/>
      <c r="J125" s="4"/>
      <c r="K125" s="4"/>
      <c r="L125" s="4"/>
      <c r="M125" s="4"/>
      <c r="N125" s="4"/>
      <c r="O125" s="4"/>
      <c r="P125" s="4"/>
      <c r="Q125" s="4"/>
      <c r="R125" s="4"/>
      <c r="S125" s="4"/>
      <c r="T125" s="4"/>
      <c r="U125" s="4"/>
      <c r="V125" s="100"/>
      <c r="W125" s="95"/>
      <c r="X125" s="95"/>
      <c r="Y125" s="95"/>
      <c r="Z125" s="95"/>
      <c r="AA125" s="95"/>
      <c r="AB125" s="95"/>
    </row>
    <row r="126" spans="1:25" ht="15">
      <c r="A126" s="15"/>
      <c r="B126" s="4"/>
      <c r="C126" s="4"/>
      <c r="D126" s="5"/>
      <c r="E126" s="94"/>
      <c r="F126" s="5"/>
      <c r="G126" s="4"/>
      <c r="H126" s="4"/>
      <c r="I126" s="74"/>
      <c r="J126" s="4"/>
      <c r="K126" s="4"/>
      <c r="L126" s="4"/>
      <c r="M126" s="4"/>
      <c r="N126" s="4"/>
      <c r="O126" s="4"/>
      <c r="P126" s="4"/>
      <c r="Q126" s="4"/>
      <c r="R126" s="4"/>
      <c r="S126" s="4"/>
      <c r="T126" s="4"/>
      <c r="U126" s="4"/>
      <c r="V126" s="66"/>
      <c r="W126" s="44"/>
      <c r="X126" s="44"/>
      <c r="Y126" s="44"/>
    </row>
    <row r="127" spans="1:28" ht="26.45">
      <c r="A127" s="101" t="s">
        <v>57</v>
      </c>
      <c r="B127" s="44">
        <f>overslag!D7*B33/100/5*overslag!D13/30</f>
        <v>106666666.66666667</v>
      </c>
      <c r="C127" s="4" t="s">
        <v>14</v>
      </c>
      <c r="D127" s="5"/>
      <c r="E127" s="70">
        <f>overslag!D7*E33/100/5*overslag!D13/30</f>
        <v>0</v>
      </c>
      <c r="F127" s="5" t="s">
        <v>14</v>
      </c>
      <c r="G127" s="4"/>
      <c r="H127" s="4"/>
      <c r="I127" s="74"/>
      <c r="J127" s="4"/>
      <c r="K127" s="4"/>
      <c r="L127" s="4"/>
      <c r="M127" s="4"/>
      <c r="N127" s="4"/>
      <c r="O127" s="4"/>
      <c r="P127" s="4"/>
      <c r="Q127" s="4"/>
      <c r="R127" s="4"/>
      <c r="S127" s="4"/>
      <c r="T127" s="4"/>
      <c r="U127" s="4"/>
      <c r="V127" s="102"/>
      <c r="W127" s="44"/>
      <c r="X127" s="44"/>
      <c r="Y127" s="44"/>
      <c r="Z127" s="44"/>
      <c r="AA127" s="44"/>
      <c r="AB127" s="44"/>
    </row>
    <row r="128" spans="1:21" ht="15">
      <c r="A128" s="15"/>
      <c r="B128" s="4"/>
      <c r="C128" s="4"/>
      <c r="D128" s="5"/>
      <c r="E128" s="94"/>
      <c r="F128" s="5"/>
      <c r="G128" s="4"/>
      <c r="H128" s="4"/>
      <c r="I128" s="74"/>
      <c r="J128" s="4"/>
      <c r="K128" s="4"/>
      <c r="L128" s="4"/>
      <c r="M128" s="4"/>
      <c r="N128" s="4"/>
      <c r="O128" s="4"/>
      <c r="P128" s="4"/>
      <c r="Q128" s="4"/>
      <c r="R128" s="4"/>
      <c r="S128" s="4"/>
      <c r="T128" s="4"/>
      <c r="U128" s="4"/>
    </row>
    <row r="129" spans="1:32" ht="15">
      <c r="A129" s="10" t="s">
        <v>58</v>
      </c>
      <c r="B129" s="44">
        <f>B35</f>
        <v>13468800</v>
      </c>
      <c r="C129" s="4" t="s">
        <v>14</v>
      </c>
      <c r="D129" s="5"/>
      <c r="E129" s="70">
        <f>E35</f>
        <v>0</v>
      </c>
      <c r="F129" s="5" t="s">
        <v>14</v>
      </c>
      <c r="G129" s="4"/>
      <c r="H129" s="4"/>
      <c r="I129" s="74"/>
      <c r="J129" s="4"/>
      <c r="K129" s="4"/>
      <c r="L129" s="4"/>
      <c r="M129" s="4"/>
      <c r="N129" s="4"/>
      <c r="O129" s="4"/>
      <c r="P129" s="4"/>
      <c r="Q129" s="4"/>
      <c r="R129" s="4"/>
      <c r="S129" s="4"/>
      <c r="T129" s="4"/>
      <c r="U129" s="4"/>
      <c r="AD129" s="253"/>
      <c r="AE129" s="264"/>
      <c r="AF129" s="264"/>
    </row>
    <row r="130" spans="1:21" ht="15">
      <c r="A130" s="15"/>
      <c r="B130" s="4"/>
      <c r="C130" s="4"/>
      <c r="D130" s="5"/>
      <c r="E130" s="94"/>
      <c r="F130" s="5"/>
      <c r="G130" s="4"/>
      <c r="H130" s="4"/>
      <c r="I130" s="74"/>
      <c r="J130" s="4"/>
      <c r="K130" s="4"/>
      <c r="L130" s="4"/>
      <c r="M130" s="4"/>
      <c r="N130" s="4"/>
      <c r="O130" s="4"/>
      <c r="P130" s="4"/>
      <c r="Q130" s="4"/>
      <c r="R130" s="4"/>
      <c r="S130" s="4"/>
      <c r="T130" s="4"/>
      <c r="U130" s="4"/>
    </row>
    <row r="131" spans="1:28" ht="15">
      <c r="A131" s="10" t="s">
        <v>59</v>
      </c>
      <c r="B131" s="51">
        <f>IF(overslag!D8&lt;&gt;0,overslag!D7*B15/100/overslag!D8*B123,"0")</f>
        <v>19428571.42857143</v>
      </c>
      <c r="C131" s="4" t="s">
        <v>14</v>
      </c>
      <c r="D131" s="5"/>
      <c r="E131" s="103">
        <f>IF(overslag!D8&lt;&gt;0,overslag!D7*E15/100/overslag!D8*'o-sp-total'!E123,"0")</f>
        <v>0</v>
      </c>
      <c r="F131" s="5" t="s">
        <v>14</v>
      </c>
      <c r="G131" s="4"/>
      <c r="H131" s="4"/>
      <c r="I131" s="96"/>
      <c r="J131" s="4"/>
      <c r="K131" s="4"/>
      <c r="L131" s="4"/>
      <c r="M131" s="4"/>
      <c r="N131" s="4"/>
      <c r="O131" s="4"/>
      <c r="P131" s="4"/>
      <c r="Q131" s="4"/>
      <c r="R131" s="4"/>
      <c r="S131" s="4"/>
      <c r="T131" s="4"/>
      <c r="U131" s="4"/>
      <c r="W131" s="254"/>
      <c r="X131" s="254"/>
      <c r="Y131" s="254"/>
      <c r="Z131" s="254"/>
      <c r="AA131" s="254"/>
      <c r="AB131" s="254"/>
    </row>
    <row r="132" spans="1:28" ht="15">
      <c r="A132" s="10"/>
      <c r="B132" s="4"/>
      <c r="C132" s="4"/>
      <c r="D132" s="5"/>
      <c r="E132" s="94"/>
      <c r="F132" s="5"/>
      <c r="G132" s="4"/>
      <c r="H132" s="4"/>
      <c r="I132" s="74"/>
      <c r="J132" s="4"/>
      <c r="K132" s="4"/>
      <c r="L132" s="4"/>
      <c r="M132" s="4"/>
      <c r="N132" s="4"/>
      <c r="O132" s="4"/>
      <c r="P132" s="4"/>
      <c r="Q132" s="4"/>
      <c r="R132" s="4"/>
      <c r="S132" s="4"/>
      <c r="T132" s="4"/>
      <c r="U132" s="4"/>
      <c r="V132" s="66"/>
      <c r="W132" s="50"/>
      <c r="X132" s="50"/>
      <c r="Y132" s="50"/>
      <c r="Z132" s="50"/>
      <c r="AA132" s="50"/>
      <c r="AB132" s="50"/>
    </row>
    <row r="133" spans="1:28" ht="15">
      <c r="A133" s="10" t="s">
        <v>60</v>
      </c>
      <c r="B133" s="143">
        <f>B123*((B115*7.4*B22)+(B116*B23/21))*overslag!D15/100</f>
        <v>0</v>
      </c>
      <c r="C133" s="4" t="s">
        <v>14</v>
      </c>
      <c r="D133" s="5"/>
      <c r="E133" s="265">
        <f>E123*((E115*7.4*E22)+(E116*E23/21))*overslag!D15/100</f>
        <v>0</v>
      </c>
      <c r="F133" s="5" t="s">
        <v>14</v>
      </c>
      <c r="G133" s="4"/>
      <c r="H133" s="4"/>
      <c r="I133" s="74"/>
      <c r="J133" s="4"/>
      <c r="K133" s="4"/>
      <c r="L133" s="4"/>
      <c r="M133" s="4"/>
      <c r="N133" s="4"/>
      <c r="O133" s="4"/>
      <c r="P133" s="4"/>
      <c r="Q133" s="4"/>
      <c r="R133" s="4"/>
      <c r="S133" s="4"/>
      <c r="T133" s="4"/>
      <c r="U133" s="4"/>
      <c r="W133" s="95"/>
      <c r="X133" s="95"/>
      <c r="Y133" s="95"/>
      <c r="Z133" s="95"/>
      <c r="AA133" s="95"/>
      <c r="AB133" s="95"/>
    </row>
    <row r="134" spans="1:28" ht="15">
      <c r="A134" s="10"/>
      <c r="B134" s="4"/>
      <c r="C134" s="4"/>
      <c r="D134" s="5"/>
      <c r="E134" s="94"/>
      <c r="F134" s="5"/>
      <c r="G134" s="4"/>
      <c r="H134" s="4"/>
      <c r="I134" s="74"/>
      <c r="J134" s="4"/>
      <c r="K134" s="4"/>
      <c r="L134" s="4"/>
      <c r="M134" s="4"/>
      <c r="N134" s="4"/>
      <c r="O134" s="4"/>
      <c r="P134" s="4"/>
      <c r="Q134" s="4"/>
      <c r="R134" s="4"/>
      <c r="S134" s="4"/>
      <c r="T134" s="4"/>
      <c r="U134" s="4"/>
      <c r="W134" s="95"/>
      <c r="X134" s="95"/>
      <c r="Y134" s="95"/>
      <c r="Z134" s="95"/>
      <c r="AA134" s="95"/>
      <c r="AB134" s="95"/>
    </row>
    <row r="135" spans="1:28" ht="15">
      <c r="A135" s="10" t="s">
        <v>61</v>
      </c>
      <c r="B135" s="44">
        <f>overslag!D7/100*B14/100*B37</f>
        <v>16000000</v>
      </c>
      <c r="C135" s="4" t="s">
        <v>14</v>
      </c>
      <c r="D135" s="5"/>
      <c r="E135" s="70">
        <f>overslag!D7/100*E14/100*E37</f>
        <v>0</v>
      </c>
      <c r="F135" s="5" t="s">
        <v>14</v>
      </c>
      <c r="G135" s="4"/>
      <c r="H135" s="4"/>
      <c r="I135" s="74"/>
      <c r="J135" s="4"/>
      <c r="K135" s="4"/>
      <c r="L135" s="4"/>
      <c r="M135" s="4"/>
      <c r="N135" s="4"/>
      <c r="O135" s="4"/>
      <c r="P135" s="4"/>
      <c r="Q135" s="4"/>
      <c r="R135" s="4"/>
      <c r="S135" s="4"/>
      <c r="T135" s="4"/>
      <c r="U135" s="4"/>
      <c r="W135" s="104"/>
      <c r="X135" s="104"/>
      <c r="Y135" s="104"/>
      <c r="Z135" s="104"/>
      <c r="AA135" s="104"/>
      <c r="AB135" s="104"/>
    </row>
    <row r="136" spans="1:28" ht="15">
      <c r="A136" s="10"/>
      <c r="B136" s="4"/>
      <c r="C136" s="4"/>
      <c r="D136" s="5"/>
      <c r="E136" s="94"/>
      <c r="F136" s="5"/>
      <c r="G136" s="4"/>
      <c r="H136" s="4"/>
      <c r="I136" s="255" t="s">
        <v>123</v>
      </c>
      <c r="J136" s="255"/>
      <c r="K136" s="255"/>
      <c r="L136" s="4"/>
      <c r="M136" s="4"/>
      <c r="N136" s="4"/>
      <c r="O136" s="4"/>
      <c r="P136" s="4"/>
      <c r="Q136" s="4"/>
      <c r="R136" s="4"/>
      <c r="S136" s="4"/>
      <c r="T136" s="4"/>
      <c r="U136" s="4"/>
      <c r="V136" s="66"/>
      <c r="W136" s="44"/>
      <c r="X136" s="44"/>
      <c r="Y136" s="44"/>
      <c r="Z136" s="44"/>
      <c r="AA136" s="44"/>
      <c r="AB136" s="44"/>
    </row>
    <row r="137" spans="1:22" ht="15">
      <c r="A137" s="80"/>
      <c r="B137" s="42"/>
      <c r="C137" s="42"/>
      <c r="D137" s="42"/>
      <c r="E137" s="41"/>
      <c r="F137" s="43"/>
      <c r="G137" s="4"/>
      <c r="H137" s="4"/>
      <c r="I137" s="4"/>
      <c r="J137" s="4"/>
      <c r="K137" s="4"/>
      <c r="L137" s="4"/>
      <c r="M137" s="4"/>
      <c r="N137" s="4"/>
      <c r="O137" s="4"/>
      <c r="P137" s="4"/>
      <c r="Q137" s="4"/>
      <c r="R137" s="4"/>
      <c r="S137" s="4"/>
      <c r="T137" s="4"/>
      <c r="U137" s="4"/>
      <c r="V137" s="62"/>
    </row>
    <row r="138" spans="1:28" ht="15">
      <c r="A138" s="10" t="s">
        <v>62</v>
      </c>
      <c r="B138" s="44">
        <f>B125+B127+B129+B131+B133+B135</f>
        <v>165895356.9934737</v>
      </c>
      <c r="C138" s="4" t="s">
        <v>14</v>
      </c>
      <c r="D138" s="5"/>
      <c r="E138" s="70">
        <f>E125+E127+E129+E131+E133+E135</f>
        <v>0</v>
      </c>
      <c r="F138" s="5" t="s">
        <v>14</v>
      </c>
      <c r="G138" s="4"/>
      <c r="H138" s="4"/>
      <c r="I138" s="4"/>
      <c r="J138" s="4"/>
      <c r="K138" s="4"/>
      <c r="L138" s="4"/>
      <c r="M138" s="4"/>
      <c r="N138" s="4"/>
      <c r="O138" s="4"/>
      <c r="P138" s="4"/>
      <c r="Q138" s="4"/>
      <c r="R138" s="4"/>
      <c r="S138" s="4"/>
      <c r="T138" s="4"/>
      <c r="U138" s="4"/>
      <c r="V138" s="66"/>
      <c r="W138" s="44"/>
      <c r="X138" s="44"/>
      <c r="Y138" s="44"/>
      <c r="Z138" s="44"/>
      <c r="AA138" s="44"/>
      <c r="AB138" s="44"/>
    </row>
    <row r="139" spans="1:21" ht="15">
      <c r="A139" s="3"/>
      <c r="B139" s="3"/>
      <c r="C139" s="4"/>
      <c r="D139" s="5"/>
      <c r="E139" s="105"/>
      <c r="F139" s="5"/>
      <c r="G139" s="4"/>
      <c r="H139" s="4"/>
      <c r="I139" s="4"/>
      <c r="J139" s="4"/>
      <c r="K139" s="4"/>
      <c r="L139" s="4"/>
      <c r="M139" s="4"/>
      <c r="N139" s="4"/>
      <c r="O139" s="4"/>
      <c r="P139" s="4"/>
      <c r="Q139" s="4"/>
      <c r="R139" s="4"/>
      <c r="S139" s="4"/>
      <c r="T139" s="4"/>
      <c r="U139" s="4"/>
    </row>
    <row r="140" spans="1:28" ht="15">
      <c r="A140" s="42"/>
      <c r="B140" s="42"/>
      <c r="C140" s="42"/>
      <c r="D140" s="42"/>
      <c r="E140" s="42"/>
      <c r="F140" s="42"/>
      <c r="G140" s="4"/>
      <c r="H140" s="4"/>
      <c r="I140" s="4"/>
      <c r="J140" s="4"/>
      <c r="K140" s="4"/>
      <c r="L140" s="4"/>
      <c r="M140" s="4"/>
      <c r="N140" s="4"/>
      <c r="O140" s="4"/>
      <c r="P140" s="4"/>
      <c r="Q140" s="4"/>
      <c r="R140" s="4"/>
      <c r="S140" s="4"/>
      <c r="T140" s="4"/>
      <c r="U140" s="4"/>
      <c r="V140" s="100"/>
      <c r="W140" s="44"/>
      <c r="X140" s="44"/>
      <c r="Y140" s="44"/>
      <c r="Z140" s="44"/>
      <c r="AA140" s="44"/>
      <c r="AB140" s="44"/>
    </row>
    <row r="141" spans="1:21" ht="15">
      <c r="A141" s="4"/>
      <c r="B141" s="4"/>
      <c r="C141" s="4"/>
      <c r="D141" s="4"/>
      <c r="E141" s="4"/>
      <c r="F141" s="4"/>
      <c r="G141" s="4"/>
      <c r="H141" s="4"/>
      <c r="I141" s="4"/>
      <c r="J141" s="4"/>
      <c r="K141" s="4"/>
      <c r="L141" s="4"/>
      <c r="M141" s="4"/>
      <c r="N141" s="4"/>
      <c r="O141" s="4"/>
      <c r="P141" s="4"/>
      <c r="Q141" s="4"/>
      <c r="R141" s="4"/>
      <c r="S141" s="4"/>
      <c r="T141" s="4"/>
      <c r="U141" s="4"/>
    </row>
    <row r="142" spans="1:28" ht="15">
      <c r="A142" s="4"/>
      <c r="B142" s="4"/>
      <c r="C142" s="4"/>
      <c r="D142" s="4"/>
      <c r="E142" s="4"/>
      <c r="F142" s="4"/>
      <c r="G142" s="4"/>
      <c r="H142" s="4"/>
      <c r="I142" s="4"/>
      <c r="J142" s="4"/>
      <c r="K142" s="4"/>
      <c r="L142" s="4"/>
      <c r="M142" s="4"/>
      <c r="N142" s="4"/>
      <c r="O142" s="4"/>
      <c r="P142" s="4"/>
      <c r="Q142" s="4"/>
      <c r="R142" s="4"/>
      <c r="S142" s="4"/>
      <c r="T142" s="4"/>
      <c r="U142" s="4"/>
      <c r="V142" s="66"/>
      <c r="W142" s="44"/>
      <c r="X142" s="44"/>
      <c r="Y142" s="44"/>
      <c r="Z142" s="44"/>
      <c r="AA142" s="44"/>
      <c r="AB142" s="44"/>
    </row>
    <row r="143" spans="1:21" ht="15">
      <c r="A143" s="4"/>
      <c r="B143" s="4"/>
      <c r="C143" s="4"/>
      <c r="D143" s="4"/>
      <c r="E143" s="4"/>
      <c r="F143" s="4"/>
      <c r="G143" s="4"/>
      <c r="H143" s="4"/>
      <c r="I143" s="4"/>
      <c r="J143" s="4"/>
      <c r="K143" s="4"/>
      <c r="L143" s="4"/>
      <c r="M143" s="4"/>
      <c r="N143" s="4"/>
      <c r="O143" s="4"/>
      <c r="P143" s="4"/>
      <c r="Q143" s="4"/>
      <c r="R143" s="4"/>
      <c r="S143" s="4"/>
      <c r="T143" s="4"/>
      <c r="U143" s="4"/>
    </row>
    <row r="144" spans="1:28" ht="15">
      <c r="A144" s="4"/>
      <c r="B144" s="4"/>
      <c r="C144" s="4"/>
      <c r="D144" s="4"/>
      <c r="E144" s="4"/>
      <c r="F144" s="4"/>
      <c r="G144" s="4"/>
      <c r="H144" s="4"/>
      <c r="I144" s="4"/>
      <c r="J144" s="4"/>
      <c r="K144" s="4"/>
      <c r="L144" s="4"/>
      <c r="M144" s="4"/>
      <c r="N144" s="4"/>
      <c r="O144" s="4"/>
      <c r="P144" s="4"/>
      <c r="Q144" s="4"/>
      <c r="R144" s="4"/>
      <c r="S144" s="4"/>
      <c r="T144" s="4"/>
      <c r="U144" s="4"/>
      <c r="V144" s="66"/>
      <c r="W144" s="51"/>
      <c r="X144" s="51"/>
      <c r="Y144" s="51"/>
      <c r="Z144" s="51"/>
      <c r="AA144" s="51"/>
      <c r="AB144" s="51"/>
    </row>
    <row r="145" spans="1:22" ht="15">
      <c r="A145" s="4"/>
      <c r="B145" s="4"/>
      <c r="C145" s="4"/>
      <c r="D145" s="4"/>
      <c r="E145" s="4"/>
      <c r="F145" s="4"/>
      <c r="G145" s="4"/>
      <c r="H145" s="4"/>
      <c r="I145" s="4"/>
      <c r="J145" s="4"/>
      <c r="K145" s="4"/>
      <c r="L145" s="4"/>
      <c r="M145" s="4"/>
      <c r="N145" s="4"/>
      <c r="O145" s="4"/>
      <c r="P145" s="4"/>
      <c r="Q145" s="4"/>
      <c r="R145" s="4"/>
      <c r="S145" s="4"/>
      <c r="T145" s="4"/>
      <c r="U145" s="4"/>
      <c r="V145" s="62"/>
    </row>
    <row r="146" spans="1:28" ht="15">
      <c r="A146" s="4"/>
      <c r="B146" s="4"/>
      <c r="C146" s="4"/>
      <c r="D146" s="4"/>
      <c r="E146" s="4"/>
      <c r="F146" s="4"/>
      <c r="G146" s="4"/>
      <c r="H146" s="4"/>
      <c r="I146" s="4"/>
      <c r="J146" s="4"/>
      <c r="K146" s="4"/>
      <c r="L146" s="4"/>
      <c r="M146" s="4"/>
      <c r="N146" s="4"/>
      <c r="O146" s="4"/>
      <c r="P146" s="4"/>
      <c r="Q146" s="4"/>
      <c r="R146" s="4"/>
      <c r="S146" s="4"/>
      <c r="T146" s="4"/>
      <c r="U146" s="4"/>
      <c r="V146" s="66"/>
      <c r="W146" s="51"/>
      <c r="X146" s="51"/>
      <c r="Y146" s="51"/>
      <c r="Z146" s="51"/>
      <c r="AA146" s="51"/>
      <c r="AB146" s="51"/>
    </row>
    <row r="147" spans="1:22" ht="15">
      <c r="A147" s="4"/>
      <c r="B147" s="4"/>
      <c r="C147" s="4"/>
      <c r="D147" s="4"/>
      <c r="E147" s="4"/>
      <c r="F147" s="4"/>
      <c r="G147" s="4"/>
      <c r="H147" s="4"/>
      <c r="I147" s="4"/>
      <c r="J147" s="4"/>
      <c r="K147" s="4"/>
      <c r="L147" s="4"/>
      <c r="M147" s="4"/>
      <c r="N147" s="4"/>
      <c r="O147" s="4"/>
      <c r="P147" s="4"/>
      <c r="Q147" s="4"/>
      <c r="R147" s="4"/>
      <c r="S147" s="4"/>
      <c r="T147" s="4"/>
      <c r="U147" s="4"/>
      <c r="V147" s="62"/>
    </row>
    <row r="148" spans="1:28" ht="15">
      <c r="A148" s="4"/>
      <c r="B148" s="4"/>
      <c r="C148" s="4"/>
      <c r="D148" s="4"/>
      <c r="E148" s="4"/>
      <c r="F148" s="4"/>
      <c r="G148" s="4"/>
      <c r="H148" s="4"/>
      <c r="I148" s="4"/>
      <c r="J148" s="4"/>
      <c r="K148" s="4"/>
      <c r="L148" s="4"/>
      <c r="M148" s="4"/>
      <c r="N148" s="4"/>
      <c r="O148" s="4"/>
      <c r="P148" s="4"/>
      <c r="Q148" s="4"/>
      <c r="R148" s="4"/>
      <c r="S148" s="4"/>
      <c r="T148" s="4"/>
      <c r="U148" s="4"/>
      <c r="V148" s="66"/>
      <c r="W148" s="44"/>
      <c r="X148" s="44"/>
      <c r="Y148" s="44"/>
      <c r="Z148" s="44"/>
      <c r="AA148" s="44"/>
      <c r="AB148" s="44"/>
    </row>
    <row r="149" spans="1:22" ht="15">
      <c r="A149" s="4"/>
      <c r="B149" s="4"/>
      <c r="C149" s="4"/>
      <c r="D149" s="4"/>
      <c r="E149" s="4"/>
      <c r="F149" s="4"/>
      <c r="G149" s="4"/>
      <c r="H149" s="4"/>
      <c r="I149" s="4"/>
      <c r="J149" s="4"/>
      <c r="K149" s="4"/>
      <c r="L149" s="4"/>
      <c r="M149" s="4"/>
      <c r="N149" s="4"/>
      <c r="O149" s="4"/>
      <c r="P149" s="4"/>
      <c r="Q149" s="4"/>
      <c r="R149" s="4"/>
      <c r="S149" s="4"/>
      <c r="T149" s="4"/>
      <c r="U149" s="4"/>
      <c r="V149" s="62"/>
    </row>
    <row r="150" spans="1:28" ht="15">
      <c r="A150" s="4"/>
      <c r="B150" s="4"/>
      <c r="C150" s="4"/>
      <c r="D150" s="4"/>
      <c r="E150" s="4"/>
      <c r="F150" s="4"/>
      <c r="G150" s="4"/>
      <c r="H150" s="4"/>
      <c r="I150" s="4"/>
      <c r="J150" s="4"/>
      <c r="K150" s="4"/>
      <c r="L150" s="4"/>
      <c r="M150" s="4"/>
      <c r="N150" s="4"/>
      <c r="O150" s="4"/>
      <c r="P150" s="4"/>
      <c r="Q150" s="4"/>
      <c r="R150" s="4"/>
      <c r="S150" s="4"/>
      <c r="T150" s="4"/>
      <c r="U150" s="4"/>
      <c r="V150" s="62"/>
      <c r="W150" s="44"/>
      <c r="X150" s="44"/>
      <c r="Y150" s="44"/>
      <c r="Z150" s="44"/>
      <c r="AA150" s="44"/>
      <c r="AB150" s="44"/>
    </row>
    <row r="151" spans="1:21" ht="15">
      <c r="A151" s="4"/>
      <c r="B151" s="4"/>
      <c r="C151" s="4"/>
      <c r="D151" s="4"/>
      <c r="E151" s="4"/>
      <c r="F151" s="4"/>
      <c r="G151" s="4"/>
      <c r="H151" s="4"/>
      <c r="I151" s="4"/>
      <c r="J151" s="4"/>
      <c r="K151" s="4"/>
      <c r="L151" s="4"/>
      <c r="M151" s="4"/>
      <c r="N151" s="4"/>
      <c r="O151" s="4"/>
      <c r="P151" s="4"/>
      <c r="Q151" s="4"/>
      <c r="R151" s="4"/>
      <c r="S151" s="4"/>
      <c r="T151" s="4"/>
      <c r="U151" s="4"/>
    </row>
    <row r="152" spans="1:21" ht="15">
      <c r="A152" s="4"/>
      <c r="B152" s="4"/>
      <c r="C152" s="4"/>
      <c r="D152" s="4"/>
      <c r="E152" s="4"/>
      <c r="F152" s="4"/>
      <c r="G152" s="4"/>
      <c r="H152" s="4"/>
      <c r="I152" s="4"/>
      <c r="J152" s="4"/>
      <c r="K152" s="4"/>
      <c r="L152" s="4"/>
      <c r="M152" s="4"/>
      <c r="N152" s="4"/>
      <c r="O152" s="4"/>
      <c r="P152" s="4"/>
      <c r="Q152" s="4"/>
      <c r="R152" s="4"/>
      <c r="S152" s="4"/>
      <c r="T152" s="4"/>
      <c r="U152" s="4"/>
    </row>
    <row r="153" spans="1:21" ht="15">
      <c r="A153" s="4"/>
      <c r="B153" s="4"/>
      <c r="C153" s="4"/>
      <c r="D153" s="4"/>
      <c r="E153" s="4"/>
      <c r="F153" s="4"/>
      <c r="G153" s="4"/>
      <c r="H153" s="4"/>
      <c r="I153" s="4"/>
      <c r="J153" s="4"/>
      <c r="K153" s="4"/>
      <c r="L153" s="4"/>
      <c r="M153" s="4"/>
      <c r="N153" s="4"/>
      <c r="O153" s="4"/>
      <c r="P153" s="4"/>
      <c r="Q153" s="4"/>
      <c r="R153" s="4"/>
      <c r="S153" s="4"/>
      <c r="T153" s="4"/>
      <c r="U153" s="4"/>
    </row>
    <row r="154" spans="1:21" ht="15">
      <c r="A154" s="4"/>
      <c r="B154" s="4"/>
      <c r="C154" s="4"/>
      <c r="D154" s="4"/>
      <c r="E154" s="4"/>
      <c r="F154" s="4"/>
      <c r="G154" s="4"/>
      <c r="H154" s="4"/>
      <c r="I154" s="4"/>
      <c r="J154" s="4"/>
      <c r="K154" s="4"/>
      <c r="L154" s="4"/>
      <c r="M154" s="4"/>
      <c r="N154" s="4"/>
      <c r="O154" s="4"/>
      <c r="P154" s="4"/>
      <c r="Q154" s="4"/>
      <c r="R154" s="4"/>
      <c r="S154" s="4"/>
      <c r="T154" s="4"/>
      <c r="U154" s="4"/>
    </row>
    <row r="155" spans="1:21" ht="15">
      <c r="A155" s="4"/>
      <c r="B155" s="4"/>
      <c r="C155" s="4"/>
      <c r="D155" s="4"/>
      <c r="E155" s="4"/>
      <c r="F155" s="4"/>
      <c r="G155" s="4"/>
      <c r="H155" s="4"/>
      <c r="I155" s="4"/>
      <c r="J155" s="4"/>
      <c r="K155" s="4"/>
      <c r="L155" s="4"/>
      <c r="M155" s="4"/>
      <c r="N155" s="4"/>
      <c r="O155" s="4"/>
      <c r="P155" s="4"/>
      <c r="Q155" s="4"/>
      <c r="R155" s="4"/>
      <c r="S155" s="4"/>
      <c r="T155" s="4"/>
      <c r="U155" s="4"/>
    </row>
    <row r="156" spans="1:21" ht="15">
      <c r="A156" s="4"/>
      <c r="B156" s="4"/>
      <c r="C156" s="4"/>
      <c r="D156" s="4"/>
      <c r="E156" s="4"/>
      <c r="F156" s="4"/>
      <c r="G156" s="4"/>
      <c r="H156" s="4"/>
      <c r="I156" s="4"/>
      <c r="J156" s="4"/>
      <c r="K156" s="4"/>
      <c r="L156" s="4"/>
      <c r="M156" s="4"/>
      <c r="N156" s="4"/>
      <c r="O156" s="4"/>
      <c r="P156" s="4"/>
      <c r="Q156" s="4"/>
      <c r="R156" s="4"/>
      <c r="S156" s="4"/>
      <c r="T156" s="4"/>
      <c r="U156" s="4"/>
    </row>
    <row r="157" spans="1:21" ht="15">
      <c r="A157" s="4"/>
      <c r="B157" s="4"/>
      <c r="C157" s="4"/>
      <c r="D157" s="4"/>
      <c r="E157" s="4"/>
      <c r="F157" s="4"/>
      <c r="G157" s="4"/>
      <c r="H157" s="4"/>
      <c r="I157" s="4"/>
      <c r="J157" s="4"/>
      <c r="K157" s="4"/>
      <c r="L157" s="4"/>
      <c r="M157" s="4"/>
      <c r="N157" s="4"/>
      <c r="O157" s="4"/>
      <c r="P157" s="4"/>
      <c r="Q157" s="4"/>
      <c r="R157" s="4"/>
      <c r="S157" s="4"/>
      <c r="T157" s="4"/>
      <c r="U157" s="4"/>
    </row>
    <row r="158" spans="1:21" ht="15">
      <c r="A158" s="4"/>
      <c r="B158" s="4"/>
      <c r="C158" s="4"/>
      <c r="D158" s="4"/>
      <c r="E158" s="4"/>
      <c r="F158" s="4"/>
      <c r="G158" s="4"/>
      <c r="H158" s="4"/>
      <c r="I158" s="4"/>
      <c r="J158" s="4"/>
      <c r="K158" s="4"/>
      <c r="L158" s="4"/>
      <c r="M158" s="4"/>
      <c r="N158" s="4"/>
      <c r="O158" s="4"/>
      <c r="P158" s="4"/>
      <c r="Q158" s="4"/>
      <c r="R158" s="4"/>
      <c r="S158" s="4"/>
      <c r="T158" s="4"/>
      <c r="U158" s="4"/>
    </row>
    <row r="159" spans="1:21" ht="15">
      <c r="A159" s="4"/>
      <c r="B159" s="4"/>
      <c r="C159" s="4"/>
      <c r="D159" s="4"/>
      <c r="E159" s="4"/>
      <c r="F159" s="4"/>
      <c r="G159" s="4"/>
      <c r="H159" s="4"/>
      <c r="I159" s="4"/>
      <c r="J159" s="4"/>
      <c r="K159" s="4"/>
      <c r="L159" s="4"/>
      <c r="M159" s="4"/>
      <c r="N159" s="4"/>
      <c r="O159" s="4"/>
      <c r="P159" s="4"/>
      <c r="Q159" s="4"/>
      <c r="R159" s="4"/>
      <c r="S159" s="4"/>
      <c r="T159" s="4"/>
      <c r="U159" s="4"/>
    </row>
    <row r="160" spans="1:21" ht="15">
      <c r="A160" s="4"/>
      <c r="B160" s="4"/>
      <c r="C160" s="4"/>
      <c r="D160" s="4"/>
      <c r="E160" s="4"/>
      <c r="F160" s="4"/>
      <c r="G160" s="4"/>
      <c r="H160" s="4"/>
      <c r="I160" s="4"/>
      <c r="J160" s="4"/>
      <c r="K160" s="4"/>
      <c r="L160" s="4"/>
      <c r="M160" s="4"/>
      <c r="N160" s="4"/>
      <c r="O160" s="4"/>
      <c r="P160" s="4"/>
      <c r="Q160" s="4"/>
      <c r="R160" s="4"/>
      <c r="S160" s="4"/>
      <c r="T160" s="4"/>
      <c r="U160" s="4"/>
    </row>
    <row r="161" spans="1:21" ht="15">
      <c r="A161" s="4"/>
      <c r="B161" s="4"/>
      <c r="C161" s="4"/>
      <c r="D161" s="4"/>
      <c r="E161" s="4"/>
      <c r="F161" s="4"/>
      <c r="G161" s="4"/>
      <c r="H161" s="4"/>
      <c r="I161" s="4"/>
      <c r="J161" s="4"/>
      <c r="K161" s="4"/>
      <c r="L161" s="4"/>
      <c r="M161" s="4"/>
      <c r="N161" s="4"/>
      <c r="O161" s="4"/>
      <c r="P161" s="4"/>
      <c r="Q161" s="4"/>
      <c r="R161" s="4"/>
      <c r="S161" s="4"/>
      <c r="T161" s="4"/>
      <c r="U161" s="4"/>
    </row>
    <row r="162" spans="1:21" ht="15">
      <c r="A162" s="4"/>
      <c r="B162" s="4"/>
      <c r="C162" s="4"/>
      <c r="D162" s="4"/>
      <c r="E162" s="4"/>
      <c r="F162" s="4"/>
      <c r="G162" s="4"/>
      <c r="H162" s="4"/>
      <c r="I162" s="4"/>
      <c r="J162" s="4"/>
      <c r="K162" s="4"/>
      <c r="L162" s="4"/>
      <c r="M162" s="4"/>
      <c r="N162" s="4"/>
      <c r="O162" s="4"/>
      <c r="P162" s="4"/>
      <c r="Q162" s="4"/>
      <c r="R162" s="4"/>
      <c r="S162" s="4"/>
      <c r="T162" s="4"/>
      <c r="U162" s="4"/>
    </row>
    <row r="163" spans="1:21" ht="15">
      <c r="A163" s="4"/>
      <c r="B163" s="4"/>
      <c r="C163" s="4"/>
      <c r="D163" s="4"/>
      <c r="E163" s="4"/>
      <c r="F163" s="4"/>
      <c r="G163" s="4"/>
      <c r="H163" s="4"/>
      <c r="I163" s="4"/>
      <c r="J163" s="4"/>
      <c r="K163" s="4"/>
      <c r="L163" s="4"/>
      <c r="M163" s="4"/>
      <c r="N163" s="4"/>
      <c r="O163" s="4"/>
      <c r="P163" s="4"/>
      <c r="Q163" s="4"/>
      <c r="R163" s="4"/>
      <c r="S163" s="4"/>
      <c r="T163" s="4"/>
      <c r="U163" s="4"/>
    </row>
    <row r="164" spans="1:21" ht="15">
      <c r="A164" s="4"/>
      <c r="B164" s="4"/>
      <c r="C164" s="4"/>
      <c r="D164" s="4"/>
      <c r="E164" s="4"/>
      <c r="F164" s="4"/>
      <c r="G164" s="4"/>
      <c r="H164" s="4"/>
      <c r="I164" s="4"/>
      <c r="J164" s="4"/>
      <c r="K164" s="4"/>
      <c r="L164" s="4"/>
      <c r="M164" s="4"/>
      <c r="N164" s="4"/>
      <c r="O164" s="4"/>
      <c r="P164" s="4"/>
      <c r="Q164" s="4"/>
      <c r="R164" s="4"/>
      <c r="S164" s="4"/>
      <c r="T164" s="4"/>
      <c r="U164" s="4"/>
    </row>
    <row r="165" spans="1:21" ht="15">
      <c r="A165" s="4"/>
      <c r="B165" s="4"/>
      <c r="C165" s="4"/>
      <c r="D165" s="4"/>
      <c r="E165" s="4"/>
      <c r="F165" s="4"/>
      <c r="G165" s="4"/>
      <c r="H165" s="4"/>
      <c r="I165" s="4"/>
      <c r="J165" s="4"/>
      <c r="K165" s="4"/>
      <c r="L165" s="4"/>
      <c r="M165" s="4"/>
      <c r="N165" s="4"/>
      <c r="O165" s="4"/>
      <c r="P165" s="4"/>
      <c r="Q165" s="4"/>
      <c r="R165" s="4"/>
      <c r="S165" s="4"/>
      <c r="T165" s="4"/>
      <c r="U165" s="4"/>
    </row>
    <row r="166" spans="1:21" ht="15">
      <c r="A166" s="4"/>
      <c r="B166" s="4"/>
      <c r="C166" s="4"/>
      <c r="D166" s="4"/>
      <c r="E166" s="4"/>
      <c r="F166" s="4"/>
      <c r="G166" s="4"/>
      <c r="H166" s="4"/>
      <c r="I166" s="4"/>
      <c r="J166" s="4"/>
      <c r="K166" s="4"/>
      <c r="L166" s="4"/>
      <c r="M166" s="4"/>
      <c r="N166" s="4"/>
      <c r="O166" s="4"/>
      <c r="P166" s="4"/>
      <c r="Q166" s="4"/>
      <c r="R166" s="4"/>
      <c r="S166" s="4"/>
      <c r="T166" s="4"/>
      <c r="U166" s="4"/>
    </row>
    <row r="167" spans="1:21" ht="15">
      <c r="A167" s="4"/>
      <c r="B167" s="4"/>
      <c r="C167" s="4"/>
      <c r="D167" s="4"/>
      <c r="E167" s="4"/>
      <c r="F167" s="4"/>
      <c r="G167" s="4"/>
      <c r="H167" s="4"/>
      <c r="I167" s="4"/>
      <c r="J167" s="4"/>
      <c r="K167" s="4"/>
      <c r="L167" s="4"/>
      <c r="M167" s="4"/>
      <c r="N167" s="4"/>
      <c r="O167" s="4"/>
      <c r="P167" s="4"/>
      <c r="Q167" s="4"/>
      <c r="R167" s="4"/>
      <c r="S167" s="4"/>
      <c r="T167" s="4"/>
      <c r="U167" s="4"/>
    </row>
    <row r="168" spans="1:21" ht="15">
      <c r="A168" s="4"/>
      <c r="B168" s="4"/>
      <c r="C168" s="4"/>
      <c r="D168" s="4"/>
      <c r="E168" s="4"/>
      <c r="F168" s="4"/>
      <c r="G168" s="4"/>
      <c r="H168" s="4"/>
      <c r="I168" s="4"/>
      <c r="J168" s="4"/>
      <c r="K168" s="4"/>
      <c r="L168" s="4"/>
      <c r="M168" s="4"/>
      <c r="N168" s="4"/>
      <c r="O168" s="4"/>
      <c r="P168" s="4"/>
      <c r="Q168" s="4"/>
      <c r="R168" s="4"/>
      <c r="S168" s="4"/>
      <c r="T168" s="4"/>
      <c r="U168" s="4"/>
    </row>
    <row r="169" spans="1:21" ht="15">
      <c r="A169" s="4"/>
      <c r="B169" s="4"/>
      <c r="C169" s="4"/>
      <c r="D169" s="4"/>
      <c r="E169" s="4"/>
      <c r="F169" s="4"/>
      <c r="G169" s="4"/>
      <c r="H169" s="4"/>
      <c r="I169" s="4"/>
      <c r="J169" s="4"/>
      <c r="K169" s="4"/>
      <c r="L169" s="4"/>
      <c r="M169" s="4"/>
      <c r="N169" s="4"/>
      <c r="O169" s="4"/>
      <c r="P169" s="4"/>
      <c r="Q169" s="4"/>
      <c r="R169" s="4"/>
      <c r="S169" s="4"/>
      <c r="T169" s="4"/>
      <c r="U169" s="4"/>
    </row>
    <row r="170" spans="1:21" ht="15">
      <c r="A170" s="4"/>
      <c r="B170" s="4"/>
      <c r="C170" s="4"/>
      <c r="D170" s="4"/>
      <c r="E170" s="4"/>
      <c r="F170" s="4"/>
      <c r="G170" s="4"/>
      <c r="H170" s="4"/>
      <c r="I170" s="4"/>
      <c r="J170" s="4"/>
      <c r="K170" s="4"/>
      <c r="L170" s="4"/>
      <c r="M170" s="4"/>
      <c r="N170" s="4"/>
      <c r="O170" s="4"/>
      <c r="P170" s="4"/>
      <c r="Q170" s="4"/>
      <c r="R170" s="4"/>
      <c r="S170" s="4"/>
      <c r="T170" s="4"/>
      <c r="U170" s="4"/>
    </row>
    <row r="171" spans="1:21" ht="15">
      <c r="A171" s="4"/>
      <c r="B171" s="4"/>
      <c r="C171" s="4"/>
      <c r="D171" s="4"/>
      <c r="E171" s="4"/>
      <c r="F171" s="4"/>
      <c r="G171" s="4"/>
      <c r="H171" s="4"/>
      <c r="I171" s="4"/>
      <c r="J171" s="4"/>
      <c r="K171" s="4"/>
      <c r="L171" s="4"/>
      <c r="M171" s="4"/>
      <c r="N171" s="4"/>
      <c r="O171" s="4"/>
      <c r="P171" s="4"/>
      <c r="Q171" s="4"/>
      <c r="R171" s="4"/>
      <c r="S171" s="4"/>
      <c r="T171" s="4"/>
      <c r="U171" s="4"/>
    </row>
    <row r="172" spans="1:21" ht="15">
      <c r="A172" s="4"/>
      <c r="B172" s="4"/>
      <c r="C172" s="4"/>
      <c r="D172" s="4"/>
      <c r="E172" s="4"/>
      <c r="F172" s="4"/>
      <c r="G172" s="4"/>
      <c r="H172" s="4"/>
      <c r="I172" s="4"/>
      <c r="J172" s="4"/>
      <c r="K172" s="4"/>
      <c r="L172" s="4"/>
      <c r="M172" s="4"/>
      <c r="N172" s="4"/>
      <c r="O172" s="4"/>
      <c r="P172" s="4"/>
      <c r="Q172" s="4"/>
      <c r="R172" s="4"/>
      <c r="S172" s="4"/>
      <c r="T172" s="4"/>
      <c r="U172" s="4"/>
    </row>
    <row r="173" spans="1:21" ht="15">
      <c r="A173" s="4"/>
      <c r="B173" s="4"/>
      <c r="C173" s="4"/>
      <c r="D173" s="4"/>
      <c r="E173" s="4"/>
      <c r="F173" s="4"/>
      <c r="G173" s="4"/>
      <c r="H173" s="4"/>
      <c r="I173" s="4"/>
      <c r="J173" s="4"/>
      <c r="K173" s="4"/>
      <c r="L173" s="4"/>
      <c r="M173" s="4"/>
      <c r="N173" s="4"/>
      <c r="O173" s="4"/>
      <c r="P173" s="4"/>
      <c r="Q173" s="4"/>
      <c r="R173" s="4"/>
      <c r="S173" s="4"/>
      <c r="T173" s="4"/>
      <c r="U173" s="4"/>
    </row>
    <row r="174" spans="1:21" ht="15">
      <c r="A174" s="4"/>
      <c r="B174" s="4"/>
      <c r="C174" s="4"/>
      <c r="D174" s="4"/>
      <c r="E174" s="4"/>
      <c r="F174" s="4"/>
      <c r="G174" s="4"/>
      <c r="H174" s="4"/>
      <c r="I174" s="4"/>
      <c r="J174" s="4"/>
      <c r="K174" s="4"/>
      <c r="L174" s="4"/>
      <c r="M174" s="4"/>
      <c r="N174" s="4"/>
      <c r="O174" s="4"/>
      <c r="P174" s="4"/>
      <c r="Q174" s="4"/>
      <c r="R174" s="4"/>
      <c r="S174" s="4"/>
      <c r="T174" s="4"/>
      <c r="U174" s="4"/>
    </row>
    <row r="175" spans="1:21" ht="15">
      <c r="A175" s="4"/>
      <c r="B175" s="4"/>
      <c r="C175" s="4"/>
      <c r="D175" s="4"/>
      <c r="E175" s="4"/>
      <c r="F175" s="4"/>
      <c r="G175" s="4"/>
      <c r="H175" s="4"/>
      <c r="I175" s="4"/>
      <c r="J175" s="4"/>
      <c r="K175" s="4"/>
      <c r="L175" s="4"/>
      <c r="M175" s="4"/>
      <c r="N175" s="4"/>
      <c r="O175" s="4"/>
      <c r="P175" s="4"/>
      <c r="Q175" s="4"/>
      <c r="R175" s="4"/>
      <c r="S175" s="4"/>
      <c r="T175" s="4"/>
      <c r="U175" s="4"/>
    </row>
    <row r="176" spans="1:21" ht="15">
      <c r="A176" s="4"/>
      <c r="B176" s="4"/>
      <c r="C176" s="4"/>
      <c r="D176" s="4"/>
      <c r="E176" s="4"/>
      <c r="F176" s="4"/>
      <c r="G176" s="4"/>
      <c r="H176" s="4"/>
      <c r="I176" s="4"/>
      <c r="J176" s="4"/>
      <c r="K176" s="4"/>
      <c r="L176" s="4"/>
      <c r="M176" s="4"/>
      <c r="N176" s="4"/>
      <c r="O176" s="4"/>
      <c r="P176" s="4"/>
      <c r="Q176" s="4"/>
      <c r="R176" s="4"/>
      <c r="S176" s="4"/>
      <c r="T176" s="4"/>
      <c r="U176" s="4"/>
    </row>
    <row r="177" spans="1:21" ht="15">
      <c r="A177" s="4"/>
      <c r="B177" s="4"/>
      <c r="C177" s="4"/>
      <c r="D177" s="4"/>
      <c r="E177" s="4"/>
      <c r="F177" s="4"/>
      <c r="G177" s="4"/>
      <c r="H177" s="4"/>
      <c r="I177" s="4"/>
      <c r="J177" s="4"/>
      <c r="K177" s="4"/>
      <c r="L177" s="4"/>
      <c r="M177" s="4"/>
      <c r="N177" s="4"/>
      <c r="O177" s="4"/>
      <c r="P177" s="4"/>
      <c r="Q177" s="4"/>
      <c r="R177" s="4"/>
      <c r="S177" s="4"/>
      <c r="T177" s="4"/>
      <c r="U177" s="4"/>
    </row>
    <row r="178" spans="1:21" ht="15">
      <c r="A178" s="4"/>
      <c r="B178" s="4"/>
      <c r="C178" s="4"/>
      <c r="D178" s="4"/>
      <c r="E178" s="4"/>
      <c r="F178" s="4"/>
      <c r="G178" s="4"/>
      <c r="H178" s="4"/>
      <c r="I178" s="4"/>
      <c r="J178" s="4"/>
      <c r="K178" s="4"/>
      <c r="L178" s="4"/>
      <c r="M178" s="4"/>
      <c r="N178" s="4"/>
      <c r="O178" s="4"/>
      <c r="P178" s="4"/>
      <c r="Q178" s="4"/>
      <c r="R178" s="4"/>
      <c r="S178" s="4"/>
      <c r="T178" s="4"/>
      <c r="U178" s="4"/>
    </row>
    <row r="179" spans="1:21" ht="15">
      <c r="A179" s="4"/>
      <c r="B179" s="4"/>
      <c r="C179" s="4"/>
      <c r="D179" s="4"/>
      <c r="E179" s="4"/>
      <c r="F179" s="4"/>
      <c r="G179" s="4"/>
      <c r="H179" s="4"/>
      <c r="I179" s="4"/>
      <c r="J179" s="4"/>
      <c r="K179" s="4"/>
      <c r="L179" s="4"/>
      <c r="M179" s="4"/>
      <c r="N179" s="4"/>
      <c r="O179" s="4"/>
      <c r="P179" s="4"/>
      <c r="Q179" s="4"/>
      <c r="R179" s="4"/>
      <c r="S179" s="4"/>
      <c r="T179" s="4"/>
      <c r="U179" s="4"/>
    </row>
    <row r="180" spans="1:21" ht="15">
      <c r="A180" s="4"/>
      <c r="B180" s="4"/>
      <c r="C180" s="4"/>
      <c r="D180" s="4"/>
      <c r="E180" s="4"/>
      <c r="F180" s="4"/>
      <c r="G180" s="4"/>
      <c r="H180" s="4"/>
      <c r="I180" s="4"/>
      <c r="J180" s="4"/>
      <c r="K180" s="4"/>
      <c r="L180" s="4"/>
      <c r="M180" s="4"/>
      <c r="N180" s="4"/>
      <c r="O180" s="4"/>
      <c r="P180" s="4"/>
      <c r="Q180" s="4"/>
      <c r="R180" s="4"/>
      <c r="S180" s="4"/>
      <c r="T180" s="4"/>
      <c r="U180" s="4"/>
    </row>
    <row r="181" spans="1:21" ht="15">
      <c r="A181" s="4"/>
      <c r="B181" s="4"/>
      <c r="C181" s="4"/>
      <c r="D181" s="4"/>
      <c r="E181" s="106"/>
      <c r="F181" s="4"/>
      <c r="G181" s="4"/>
      <c r="H181" s="4"/>
      <c r="I181" s="4"/>
      <c r="J181" s="4"/>
      <c r="K181" s="4"/>
      <c r="L181" s="4"/>
      <c r="M181" s="4"/>
      <c r="N181" s="4"/>
      <c r="O181" s="4"/>
      <c r="P181" s="4"/>
      <c r="Q181" s="4"/>
      <c r="R181" s="4"/>
      <c r="S181" s="4"/>
      <c r="T181" s="4"/>
      <c r="U181" s="4"/>
    </row>
  </sheetData>
  <sheetProtection algorithmName="SHA-512" hashValue="gh81q1yXjrHkuUFK0OqBjvs8iUvy5I5dSWFk6P2pttWRj6H5QzXPfJgsf7qD+3gSvMn50yaJtcVzRJVX9XuaGA==" saltValue="Eozp0BnocsrMumryEq+U3g==" spinCount="100000" sheet="1" objects="1" scenarios="1"/>
  <mergeCells count="9">
    <mergeCell ref="AD129:AF129"/>
    <mergeCell ref="W131:Y131"/>
    <mergeCell ref="Z131:AB131"/>
    <mergeCell ref="I136:K136"/>
    <mergeCell ref="I21:K21"/>
    <mergeCell ref="I23:J23"/>
    <mergeCell ref="AA25:AC25"/>
    <mergeCell ref="W118:Y118"/>
    <mergeCell ref="Z118:AB118"/>
  </mergeCells>
  <hyperlinks>
    <hyperlink ref="I21" location="Overslag!D13" display="Tilbage til overslagsmodel"/>
    <hyperlink ref="I23" location="'Teori overslag'!A133" display="Beregningsprincipper"/>
    <hyperlink ref="I136" location="'Teori overslag'!A1" display="Tilbage til overslagsberegning"/>
    <hyperlink ref="I23:J23" location="'o-sp-total'!A146" display="Beregningsprincipper"/>
    <hyperlink ref="I21:K21" location="overslag!A1" display="Tilbage til overslagsmodel"/>
    <hyperlink ref="I136:K136" location="'o-sp-total'!A1" display="Tilbage til overslagsberegning"/>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992FB-F435-46C9-99C4-C204CCB78E62}">
  <dimension ref="A1:AP132"/>
  <sheetViews>
    <sheetView workbookViewId="0" topLeftCell="A1">
      <selection activeCell="F25" sqref="F25:H25"/>
    </sheetView>
  </sheetViews>
  <sheetFormatPr defaultColWidth="9.140625" defaultRowHeight="15"/>
  <cols>
    <col min="1" max="1" width="55.7109375" style="0" customWidth="1"/>
    <col min="2" max="4" width="12.7109375" style="0" customWidth="1"/>
    <col min="22" max="22" width="55.7109375" style="0" customWidth="1"/>
  </cols>
  <sheetData>
    <row r="1" spans="6:42" ht="15">
      <c r="F1" s="4"/>
      <c r="G1" s="4"/>
      <c r="H1" s="4"/>
      <c r="I1" s="4"/>
      <c r="J1" s="4"/>
      <c r="K1" s="4"/>
      <c r="L1" s="4"/>
      <c r="M1" s="4"/>
      <c r="N1" s="4"/>
      <c r="O1" s="4"/>
      <c r="P1" s="4"/>
      <c r="Q1" s="4"/>
      <c r="R1" s="4"/>
      <c r="S1" s="4"/>
      <c r="T1" s="4"/>
      <c r="U1" s="4"/>
      <c r="AA1" s="4"/>
      <c r="AB1" s="4"/>
      <c r="AC1" s="4"/>
      <c r="AD1" s="4"/>
      <c r="AE1" s="4"/>
      <c r="AF1" s="4"/>
      <c r="AG1" s="4"/>
      <c r="AH1" s="4"/>
      <c r="AI1" s="4"/>
      <c r="AJ1" s="4"/>
      <c r="AK1" s="4"/>
      <c r="AL1" s="4"/>
      <c r="AM1" s="4"/>
      <c r="AN1" s="4"/>
      <c r="AO1" s="4"/>
      <c r="AP1" s="4"/>
    </row>
    <row r="2" spans="6:42" ht="15">
      <c r="F2" s="4"/>
      <c r="G2" s="4"/>
      <c r="H2" s="4"/>
      <c r="I2" s="4"/>
      <c r="J2" s="4"/>
      <c r="K2" s="4"/>
      <c r="L2" s="4"/>
      <c r="M2" s="4"/>
      <c r="N2" s="4"/>
      <c r="O2" s="4"/>
      <c r="P2" s="4"/>
      <c r="Q2" s="4"/>
      <c r="R2" s="4"/>
      <c r="S2" s="4"/>
      <c r="T2" s="4"/>
      <c r="U2" s="4"/>
      <c r="AA2" s="4"/>
      <c r="AB2" s="4"/>
      <c r="AC2" s="4"/>
      <c r="AD2" s="4"/>
      <c r="AE2" s="4"/>
      <c r="AF2" s="4"/>
      <c r="AG2" s="4"/>
      <c r="AH2" s="4"/>
      <c r="AI2" s="4"/>
      <c r="AJ2" s="4"/>
      <c r="AK2" s="4"/>
      <c r="AL2" s="4"/>
      <c r="AM2" s="4"/>
      <c r="AN2" s="4"/>
      <c r="AO2" s="4"/>
      <c r="AP2" s="4"/>
    </row>
    <row r="3" spans="6:42" ht="15">
      <c r="F3" s="4"/>
      <c r="G3" s="4"/>
      <c r="H3" s="4"/>
      <c r="I3" s="4"/>
      <c r="J3" s="4"/>
      <c r="K3" s="4"/>
      <c r="L3" s="4"/>
      <c r="M3" s="4"/>
      <c r="N3" s="4"/>
      <c r="O3" s="4"/>
      <c r="P3" s="4"/>
      <c r="Q3" s="4"/>
      <c r="R3" s="4"/>
      <c r="S3" s="4"/>
      <c r="T3" s="4"/>
      <c r="U3" s="4"/>
      <c r="AA3" s="4"/>
      <c r="AB3" s="4"/>
      <c r="AC3" s="4"/>
      <c r="AD3" s="4"/>
      <c r="AE3" s="4"/>
      <c r="AF3" s="4"/>
      <c r="AG3" s="4"/>
      <c r="AH3" s="4"/>
      <c r="AI3" s="4"/>
      <c r="AJ3" s="4"/>
      <c r="AK3" s="4"/>
      <c r="AL3" s="4"/>
      <c r="AM3" s="4"/>
      <c r="AN3" s="4"/>
      <c r="AO3" s="4"/>
      <c r="AP3" s="4"/>
    </row>
    <row r="4" spans="6:42" ht="15">
      <c r="F4" s="4"/>
      <c r="G4" s="4"/>
      <c r="H4" s="4"/>
      <c r="I4" s="4"/>
      <c r="J4" s="4"/>
      <c r="K4" s="4"/>
      <c r="L4" s="4"/>
      <c r="M4" s="4"/>
      <c r="N4" s="4"/>
      <c r="O4" s="4"/>
      <c r="P4" s="4"/>
      <c r="Q4" s="4"/>
      <c r="R4" s="4"/>
      <c r="S4" s="4"/>
      <c r="T4" s="4"/>
      <c r="U4" s="4"/>
      <c r="AA4" s="4"/>
      <c r="AB4" s="4"/>
      <c r="AC4" s="4"/>
      <c r="AD4" s="4"/>
      <c r="AE4" s="4"/>
      <c r="AF4" s="4"/>
      <c r="AG4" s="4"/>
      <c r="AH4" s="4"/>
      <c r="AI4" s="4"/>
      <c r="AJ4" s="4"/>
      <c r="AK4" s="4"/>
      <c r="AL4" s="4"/>
      <c r="AM4" s="4"/>
      <c r="AN4" s="4"/>
      <c r="AO4" s="4"/>
      <c r="AP4" s="4"/>
    </row>
    <row r="5" spans="6:42" ht="15">
      <c r="F5" s="4"/>
      <c r="G5" s="4"/>
      <c r="H5" s="4"/>
      <c r="I5" s="4"/>
      <c r="J5" s="4"/>
      <c r="K5" s="4"/>
      <c r="L5" s="4"/>
      <c r="M5" s="4"/>
      <c r="N5" s="4"/>
      <c r="O5" s="4"/>
      <c r="P5" s="4"/>
      <c r="Q5" s="4"/>
      <c r="R5" s="4"/>
      <c r="S5" s="4"/>
      <c r="T5" s="4"/>
      <c r="U5" s="4"/>
      <c r="AA5" s="4"/>
      <c r="AB5" s="4"/>
      <c r="AC5" s="4"/>
      <c r="AD5" s="4"/>
      <c r="AE5" s="4"/>
      <c r="AF5" s="4"/>
      <c r="AG5" s="4"/>
      <c r="AH5" s="4"/>
      <c r="AI5" s="4"/>
      <c r="AJ5" s="4"/>
      <c r="AK5" s="4"/>
      <c r="AL5" s="4"/>
      <c r="AM5" s="4"/>
      <c r="AN5" s="4"/>
      <c r="AO5" s="4"/>
      <c r="AP5" s="4"/>
    </row>
    <row r="6" spans="6:42" ht="15">
      <c r="F6" s="4"/>
      <c r="G6" s="4"/>
      <c r="H6" s="4"/>
      <c r="I6" s="4"/>
      <c r="J6" s="4"/>
      <c r="K6" s="4"/>
      <c r="L6" s="4"/>
      <c r="M6" s="4"/>
      <c r="N6" s="4"/>
      <c r="O6" s="4"/>
      <c r="P6" s="4"/>
      <c r="Q6" s="4"/>
      <c r="R6" s="4"/>
      <c r="S6" s="4"/>
      <c r="T6" s="4"/>
      <c r="U6" s="4"/>
      <c r="AA6" s="4"/>
      <c r="AB6" s="4"/>
      <c r="AC6" s="4"/>
      <c r="AD6" s="4"/>
      <c r="AE6" s="4"/>
      <c r="AF6" s="4"/>
      <c r="AG6" s="4"/>
      <c r="AH6" s="4"/>
      <c r="AI6" s="4"/>
      <c r="AJ6" s="4"/>
      <c r="AK6" s="4"/>
      <c r="AL6" s="4"/>
      <c r="AM6" s="4"/>
      <c r="AN6" s="4"/>
      <c r="AO6" s="4"/>
      <c r="AP6" s="4"/>
    </row>
    <row r="7" spans="2:42" ht="15">
      <c r="B7" s="50"/>
      <c r="C7" s="50"/>
      <c r="F7" s="4"/>
      <c r="G7" s="4"/>
      <c r="H7" s="4"/>
      <c r="I7" s="4"/>
      <c r="J7" s="4"/>
      <c r="K7" s="4"/>
      <c r="L7" s="4"/>
      <c r="M7" s="4"/>
      <c r="N7" s="4"/>
      <c r="O7" s="4"/>
      <c r="P7" s="4"/>
      <c r="Q7" s="4"/>
      <c r="R7" s="4"/>
      <c r="S7" s="4"/>
      <c r="T7" s="4"/>
      <c r="U7" s="4"/>
      <c r="AA7" s="4"/>
      <c r="AB7" s="4"/>
      <c r="AC7" s="4"/>
      <c r="AD7" s="4"/>
      <c r="AE7" s="4"/>
      <c r="AF7" s="4"/>
      <c r="AG7" s="4"/>
      <c r="AH7" s="4"/>
      <c r="AI7" s="4"/>
      <c r="AJ7" s="4"/>
      <c r="AK7" s="4"/>
      <c r="AL7" s="4"/>
      <c r="AM7" s="4"/>
      <c r="AN7" s="4"/>
      <c r="AO7" s="4"/>
      <c r="AP7" s="4"/>
    </row>
    <row r="8" spans="1:42" ht="15">
      <c r="A8" s="107" t="s">
        <v>23</v>
      </c>
      <c r="B8" s="108">
        <f>overslag!D10</f>
        <v>115</v>
      </c>
      <c r="C8" s="109" t="s">
        <v>24</v>
      </c>
      <c r="F8" s="4"/>
      <c r="G8" s="4"/>
      <c r="H8" s="4"/>
      <c r="I8" s="4"/>
      <c r="J8" s="4"/>
      <c r="K8" s="4"/>
      <c r="L8" s="4"/>
      <c r="M8" s="4"/>
      <c r="N8" s="4"/>
      <c r="O8" s="4"/>
      <c r="P8" s="4"/>
      <c r="Q8" s="4"/>
      <c r="R8" s="4"/>
      <c r="S8" s="4"/>
      <c r="T8" s="4"/>
      <c r="U8" s="4"/>
      <c r="AA8" s="4"/>
      <c r="AB8" s="4"/>
      <c r="AC8" s="4"/>
      <c r="AD8" s="4"/>
      <c r="AE8" s="4"/>
      <c r="AF8" s="4"/>
      <c r="AG8" s="4"/>
      <c r="AH8" s="4"/>
      <c r="AI8" s="4"/>
      <c r="AJ8" s="4"/>
      <c r="AK8" s="4"/>
      <c r="AL8" s="4"/>
      <c r="AM8" s="4"/>
      <c r="AN8" s="4"/>
      <c r="AO8" s="4"/>
      <c r="AP8" s="4"/>
    </row>
    <row r="9" spans="1:42" ht="15">
      <c r="A9" s="107" t="s">
        <v>25</v>
      </c>
      <c r="B9" s="108">
        <f>overslag!D11</f>
        <v>72</v>
      </c>
      <c r="C9" s="109" t="s">
        <v>24</v>
      </c>
      <c r="F9" s="4"/>
      <c r="G9" s="4"/>
      <c r="H9" s="4"/>
      <c r="I9" s="4"/>
      <c r="J9" s="4"/>
      <c r="K9" s="4"/>
      <c r="L9" s="4"/>
      <c r="M9" s="4"/>
      <c r="N9" s="4"/>
      <c r="O9" s="4"/>
      <c r="P9" s="4"/>
      <c r="Q9" s="4"/>
      <c r="R9" s="4"/>
      <c r="S9" s="4"/>
      <c r="T9" s="4"/>
      <c r="U9" s="4"/>
      <c r="AA9" s="4"/>
      <c r="AB9" s="4"/>
      <c r="AC9" s="4"/>
      <c r="AD9" s="4"/>
      <c r="AE9" s="4"/>
      <c r="AF9" s="4"/>
      <c r="AG9" s="4"/>
      <c r="AH9" s="4"/>
      <c r="AI9" s="4"/>
      <c r="AJ9" s="4"/>
      <c r="AK9" s="4"/>
      <c r="AL9" s="4"/>
      <c r="AM9" s="4"/>
      <c r="AN9" s="4"/>
      <c r="AO9" s="4"/>
      <c r="AP9" s="4"/>
    </row>
    <row r="10" spans="1:42" ht="15">
      <c r="A10" s="107" t="s">
        <v>26</v>
      </c>
      <c r="B10" s="108">
        <v>5</v>
      </c>
      <c r="C10" s="109" t="s">
        <v>24</v>
      </c>
      <c r="F10" s="4"/>
      <c r="G10" s="4"/>
      <c r="H10" s="4"/>
      <c r="I10" s="4"/>
      <c r="J10" s="4"/>
      <c r="K10" s="4"/>
      <c r="L10" s="4"/>
      <c r="M10" s="4"/>
      <c r="N10" s="4"/>
      <c r="O10" s="4"/>
      <c r="P10" s="4"/>
      <c r="Q10" s="4"/>
      <c r="R10" s="4"/>
      <c r="S10" s="4"/>
      <c r="T10" s="4"/>
      <c r="U10" s="4"/>
      <c r="AA10" s="4"/>
      <c r="AB10" s="4"/>
      <c r="AC10" s="4"/>
      <c r="AD10" s="4"/>
      <c r="AE10" s="4"/>
      <c r="AF10" s="4"/>
      <c r="AG10" s="4"/>
      <c r="AH10" s="4"/>
      <c r="AI10" s="4"/>
      <c r="AJ10" s="4"/>
      <c r="AK10" s="4"/>
      <c r="AL10" s="4"/>
      <c r="AM10" s="4"/>
      <c r="AN10" s="4"/>
      <c r="AO10" s="4"/>
      <c r="AP10" s="4"/>
    </row>
    <row r="11" spans="6:42" ht="15">
      <c r="F11" s="4"/>
      <c r="G11" s="4"/>
      <c r="H11" s="4"/>
      <c r="I11" s="4"/>
      <c r="J11" s="4"/>
      <c r="K11" s="4"/>
      <c r="L11" s="4"/>
      <c r="M11" s="4"/>
      <c r="N11" s="4"/>
      <c r="O11" s="4"/>
      <c r="P11" s="4"/>
      <c r="Q11" s="4"/>
      <c r="R11" s="4"/>
      <c r="S11" s="4"/>
      <c r="T11" s="4"/>
      <c r="U11" s="4"/>
      <c r="AA11" s="4"/>
      <c r="AB11" s="4"/>
      <c r="AC11" s="4"/>
      <c r="AD11" s="4"/>
      <c r="AE11" s="4"/>
      <c r="AF11" s="4"/>
      <c r="AG11" s="4"/>
      <c r="AH11" s="4"/>
      <c r="AI11" s="4"/>
      <c r="AJ11" s="4"/>
      <c r="AK11" s="4"/>
      <c r="AL11" s="4"/>
      <c r="AM11" s="4"/>
      <c r="AN11" s="4"/>
      <c r="AO11" s="4"/>
      <c r="AP11" s="4"/>
    </row>
    <row r="12" spans="1:42" ht="15">
      <c r="A12" s="62" t="s">
        <v>124</v>
      </c>
      <c r="B12" s="50"/>
      <c r="C12" s="50"/>
      <c r="F12" s="4"/>
      <c r="G12" s="4"/>
      <c r="H12" s="4"/>
      <c r="I12" s="4"/>
      <c r="J12" s="4"/>
      <c r="K12" s="4"/>
      <c r="L12" s="4"/>
      <c r="M12" s="4"/>
      <c r="N12" s="4"/>
      <c r="O12" s="4"/>
      <c r="P12" s="4"/>
      <c r="Q12" s="4"/>
      <c r="R12" s="4"/>
      <c r="S12" s="4"/>
      <c r="T12" s="4"/>
      <c r="U12" s="4"/>
      <c r="AA12" s="4"/>
      <c r="AB12" s="4"/>
      <c r="AC12" s="4"/>
      <c r="AD12" s="4"/>
      <c r="AE12" s="4"/>
      <c r="AF12" s="4"/>
      <c r="AG12" s="4"/>
      <c r="AH12" s="4"/>
      <c r="AI12" s="4"/>
      <c r="AJ12" s="4"/>
      <c r="AK12" s="4"/>
      <c r="AL12" s="4"/>
      <c r="AM12" s="4"/>
      <c r="AN12" s="4"/>
      <c r="AO12" s="4"/>
      <c r="AP12" s="4"/>
    </row>
    <row r="13" spans="1:42" ht="15">
      <c r="A13" s="110" t="s">
        <v>125</v>
      </c>
      <c r="B13" s="111" t="s">
        <v>126</v>
      </c>
      <c r="C13" s="111" t="s">
        <v>127</v>
      </c>
      <c r="D13" s="111" t="s">
        <v>128</v>
      </c>
      <c r="F13" s="4"/>
      <c r="G13" s="4"/>
      <c r="H13" s="4"/>
      <c r="I13" s="4"/>
      <c r="J13" s="4"/>
      <c r="K13" s="4"/>
      <c r="L13" s="4"/>
      <c r="M13" s="4"/>
      <c r="N13" s="4"/>
      <c r="O13" s="4"/>
      <c r="P13" s="4"/>
      <c r="Q13" s="4"/>
      <c r="R13" s="4"/>
      <c r="S13" s="4"/>
      <c r="T13" s="4"/>
      <c r="U13" s="4"/>
      <c r="AA13" s="4"/>
      <c r="AB13" s="4"/>
      <c r="AC13" s="4"/>
      <c r="AD13" s="4"/>
      <c r="AE13" s="4"/>
      <c r="AF13" s="4"/>
      <c r="AG13" s="4"/>
      <c r="AH13" s="4"/>
      <c r="AI13" s="4"/>
      <c r="AJ13" s="4"/>
      <c r="AK13" s="4"/>
      <c r="AL13" s="4"/>
      <c r="AM13" s="4"/>
      <c r="AN13" s="4"/>
      <c r="AO13" s="4"/>
      <c r="AP13" s="4"/>
    </row>
    <row r="14" spans="1:42" ht="16.15">
      <c r="A14" s="112" t="s">
        <v>129</v>
      </c>
      <c r="B14" s="111">
        <v>255</v>
      </c>
      <c r="C14" s="111">
        <v>278</v>
      </c>
      <c r="D14" s="111">
        <v>300</v>
      </c>
      <c r="F14" s="17"/>
      <c r="G14" s="4"/>
      <c r="H14" s="4"/>
      <c r="I14" s="4"/>
      <c r="J14" s="4"/>
      <c r="K14" s="4"/>
      <c r="L14" s="4"/>
      <c r="M14" s="4"/>
      <c r="N14" s="4"/>
      <c r="O14" s="4"/>
      <c r="P14" s="4"/>
      <c r="Q14" s="4"/>
      <c r="R14" s="4"/>
      <c r="S14" s="4"/>
      <c r="T14" s="4"/>
      <c r="U14" s="4"/>
      <c r="AA14" s="4"/>
      <c r="AB14" s="4"/>
      <c r="AC14" s="4"/>
      <c r="AD14" s="4"/>
      <c r="AE14" s="4"/>
      <c r="AF14" s="4"/>
      <c r="AG14" s="4"/>
      <c r="AH14" s="4"/>
      <c r="AI14" s="4"/>
      <c r="AJ14" s="4"/>
      <c r="AK14" s="4"/>
      <c r="AL14" s="4"/>
      <c r="AM14" s="4"/>
      <c r="AN14" s="4"/>
      <c r="AO14" s="4"/>
      <c r="AP14" s="4"/>
    </row>
    <row r="15" spans="1:42" ht="15">
      <c r="A15" s="107" t="s">
        <v>130</v>
      </c>
      <c r="B15" s="111">
        <v>130</v>
      </c>
      <c r="C15" s="111">
        <v>130</v>
      </c>
      <c r="D15" s="111">
        <v>130</v>
      </c>
      <c r="F15" s="17"/>
      <c r="G15" s="4"/>
      <c r="H15" s="4"/>
      <c r="I15" s="4"/>
      <c r="J15" s="4"/>
      <c r="K15" s="4"/>
      <c r="L15" s="4"/>
      <c r="M15" s="4"/>
      <c r="N15" s="4"/>
      <c r="O15" s="4"/>
      <c r="P15" s="4"/>
      <c r="Q15" s="4"/>
      <c r="R15" s="4"/>
      <c r="S15" s="4"/>
      <c r="T15" s="4"/>
      <c r="U15" s="4"/>
      <c r="AA15" s="4"/>
      <c r="AB15" s="4"/>
      <c r="AC15" s="4"/>
      <c r="AD15" s="4"/>
      <c r="AE15" s="4"/>
      <c r="AF15" s="4"/>
      <c r="AG15" s="4"/>
      <c r="AH15" s="4"/>
      <c r="AI15" s="4"/>
      <c r="AJ15" s="4"/>
      <c r="AK15" s="4"/>
      <c r="AL15" s="4"/>
      <c r="AM15" s="4"/>
      <c r="AN15" s="4"/>
      <c r="AO15" s="4"/>
      <c r="AP15" s="4"/>
    </row>
    <row r="16" spans="1:42" ht="15">
      <c r="A16" s="107" t="s">
        <v>131</v>
      </c>
      <c r="B16" s="111">
        <v>2.5</v>
      </c>
      <c r="C16" s="111">
        <v>3</v>
      </c>
      <c r="D16" s="111">
        <v>3.5</v>
      </c>
      <c r="F16" s="17"/>
      <c r="G16" s="4"/>
      <c r="H16" s="4"/>
      <c r="I16" s="4"/>
      <c r="J16" s="4"/>
      <c r="K16" s="4"/>
      <c r="L16" s="4"/>
      <c r="M16" s="4"/>
      <c r="N16" s="4"/>
      <c r="O16" s="4"/>
      <c r="P16" s="4"/>
      <c r="Q16" s="4"/>
      <c r="R16" s="4"/>
      <c r="S16" s="4"/>
      <c r="T16" s="4"/>
      <c r="U16" s="4"/>
      <c r="AA16" s="4"/>
      <c r="AB16" s="4"/>
      <c r="AC16" s="4"/>
      <c r="AD16" s="4"/>
      <c r="AE16" s="4"/>
      <c r="AF16" s="4"/>
      <c r="AG16" s="4"/>
      <c r="AH16" s="4"/>
      <c r="AI16" s="4"/>
      <c r="AJ16" s="4"/>
      <c r="AK16" s="4"/>
      <c r="AL16" s="4"/>
      <c r="AM16" s="4"/>
      <c r="AN16" s="4"/>
      <c r="AO16" s="4"/>
      <c r="AP16" s="4"/>
    </row>
    <row r="17" spans="1:42" ht="15">
      <c r="A17" s="112" t="s">
        <v>132</v>
      </c>
      <c r="B17" s="111">
        <v>65</v>
      </c>
      <c r="C17" s="111">
        <v>65</v>
      </c>
      <c r="D17" s="111">
        <v>65</v>
      </c>
      <c r="F17" s="17"/>
      <c r="G17" s="4"/>
      <c r="H17" s="4"/>
      <c r="I17" s="4"/>
      <c r="J17" s="4"/>
      <c r="K17" s="4"/>
      <c r="L17" s="4"/>
      <c r="M17" s="4"/>
      <c r="N17" s="4"/>
      <c r="O17" s="4"/>
      <c r="P17" s="4"/>
      <c r="Q17" s="4"/>
      <c r="R17" s="4"/>
      <c r="S17" s="4"/>
      <c r="T17" s="4"/>
      <c r="U17" s="4"/>
      <c r="AA17" s="4"/>
      <c r="AB17" s="4"/>
      <c r="AC17" s="4"/>
      <c r="AD17" s="4"/>
      <c r="AE17" s="4"/>
      <c r="AF17" s="4"/>
      <c r="AG17" s="4"/>
      <c r="AH17" s="4"/>
      <c r="AI17" s="4"/>
      <c r="AJ17" s="4"/>
      <c r="AK17" s="4"/>
      <c r="AL17" s="4"/>
      <c r="AM17" s="4"/>
      <c r="AN17" s="4"/>
      <c r="AO17" s="4"/>
      <c r="AP17" s="4"/>
    </row>
    <row r="18" spans="1:42" ht="15">
      <c r="A18" s="113"/>
      <c r="B18" s="50"/>
      <c r="C18" s="50"/>
      <c r="D18" s="50"/>
      <c r="F18" s="17"/>
      <c r="G18" s="4"/>
      <c r="H18" s="4"/>
      <c r="I18" s="4"/>
      <c r="J18" s="4"/>
      <c r="K18" s="4"/>
      <c r="L18" s="4"/>
      <c r="M18" s="4"/>
      <c r="N18" s="4"/>
      <c r="O18" s="4"/>
      <c r="P18" s="4"/>
      <c r="Q18" s="4"/>
      <c r="R18" s="4"/>
      <c r="S18" s="4"/>
      <c r="T18" s="4"/>
      <c r="U18" s="4"/>
      <c r="AA18" s="4"/>
      <c r="AB18" s="4"/>
      <c r="AC18" s="4"/>
      <c r="AD18" s="4"/>
      <c r="AE18" s="4"/>
      <c r="AF18" s="4"/>
      <c r="AG18" s="4"/>
      <c r="AH18" s="4"/>
      <c r="AI18" s="4"/>
      <c r="AJ18" s="4"/>
      <c r="AK18" s="4"/>
      <c r="AL18" s="4"/>
      <c r="AM18" s="4"/>
      <c r="AN18" s="4"/>
      <c r="AO18" s="4"/>
      <c r="AP18" s="4"/>
    </row>
    <row r="19" spans="1:42" ht="15">
      <c r="A19" s="110" t="s">
        <v>133</v>
      </c>
      <c r="B19" s="111" t="s">
        <v>126</v>
      </c>
      <c r="C19" s="111" t="s">
        <v>127</v>
      </c>
      <c r="D19" s="111" t="s">
        <v>128</v>
      </c>
      <c r="F19" s="71"/>
      <c r="G19" s="4"/>
      <c r="H19" s="4"/>
      <c r="I19" s="4"/>
      <c r="J19" s="4"/>
      <c r="K19" s="4"/>
      <c r="L19" s="4"/>
      <c r="M19" s="4"/>
      <c r="N19" s="4"/>
      <c r="O19" s="4"/>
      <c r="P19" s="4"/>
      <c r="Q19" s="4"/>
      <c r="R19" s="4"/>
      <c r="S19" s="4"/>
      <c r="T19" s="4"/>
      <c r="U19" s="4"/>
      <c r="AA19" s="4"/>
      <c r="AB19" s="4"/>
      <c r="AC19" s="4"/>
      <c r="AD19" s="4"/>
      <c r="AE19" s="4"/>
      <c r="AF19" s="4"/>
      <c r="AG19" s="4"/>
      <c r="AH19" s="4"/>
      <c r="AI19" s="4"/>
      <c r="AJ19" s="4"/>
      <c r="AK19" s="4"/>
      <c r="AL19" s="4"/>
      <c r="AM19" s="4"/>
      <c r="AN19" s="4"/>
      <c r="AO19" s="4"/>
      <c r="AP19" s="4"/>
    </row>
    <row r="20" spans="1:42" ht="15">
      <c r="A20" s="107" t="s">
        <v>134</v>
      </c>
      <c r="B20" s="111">
        <v>50</v>
      </c>
      <c r="C20" s="111">
        <v>54</v>
      </c>
      <c r="D20" s="111">
        <v>58</v>
      </c>
      <c r="F20" s="71"/>
      <c r="G20" s="4"/>
      <c r="H20" s="4"/>
      <c r="I20" s="4"/>
      <c r="J20" s="4"/>
      <c r="K20" s="4"/>
      <c r="L20" s="4"/>
      <c r="M20" s="4"/>
      <c r="N20" s="4"/>
      <c r="O20" s="4"/>
      <c r="P20" s="4"/>
      <c r="Q20" s="4"/>
      <c r="R20" s="4"/>
      <c r="S20" s="4"/>
      <c r="T20" s="4"/>
      <c r="U20" s="4"/>
      <c r="AA20" s="4"/>
      <c r="AB20" s="4"/>
      <c r="AC20" s="4"/>
      <c r="AD20" s="4"/>
      <c r="AE20" s="4"/>
      <c r="AF20" s="4"/>
      <c r="AG20" s="4"/>
      <c r="AH20" s="4"/>
      <c r="AI20" s="4"/>
      <c r="AJ20" s="4"/>
      <c r="AK20" s="4"/>
      <c r="AL20" s="4"/>
      <c r="AM20" s="4"/>
      <c r="AN20" s="4"/>
      <c r="AO20" s="4"/>
      <c r="AP20" s="4"/>
    </row>
    <row r="21" spans="1:42" ht="15">
      <c r="A21" s="107" t="s">
        <v>135</v>
      </c>
      <c r="B21" s="111">
        <v>0.6</v>
      </c>
      <c r="C21" s="111">
        <v>0.6</v>
      </c>
      <c r="D21" s="111">
        <v>0.6</v>
      </c>
      <c r="F21" s="71"/>
      <c r="G21" s="4"/>
      <c r="H21" s="4"/>
      <c r="I21" s="4"/>
      <c r="J21" s="4"/>
      <c r="K21" s="4"/>
      <c r="L21" s="4"/>
      <c r="M21" s="4"/>
      <c r="N21" s="4"/>
      <c r="O21" s="4"/>
      <c r="P21" s="4"/>
      <c r="Q21" s="4"/>
      <c r="R21" s="4"/>
      <c r="S21" s="4"/>
      <c r="T21" s="4"/>
      <c r="U21" s="4"/>
      <c r="AA21" s="4"/>
      <c r="AB21" s="4"/>
      <c r="AC21" s="4"/>
      <c r="AD21" s="4"/>
      <c r="AE21" s="4"/>
      <c r="AF21" s="4"/>
      <c r="AG21" s="4"/>
      <c r="AH21" s="4"/>
      <c r="AI21" s="4"/>
      <c r="AJ21" s="4"/>
      <c r="AK21" s="4"/>
      <c r="AL21" s="4"/>
      <c r="AM21" s="4"/>
      <c r="AN21" s="4"/>
      <c r="AO21" s="4"/>
      <c r="AP21" s="4"/>
    </row>
    <row r="22" spans="1:42" ht="15">
      <c r="A22" s="112" t="s">
        <v>136</v>
      </c>
      <c r="B22" s="111">
        <v>1.5</v>
      </c>
      <c r="C22" s="111">
        <v>1.7</v>
      </c>
      <c r="D22" s="111">
        <v>1.9</v>
      </c>
      <c r="F22" s="71"/>
      <c r="G22" s="4"/>
      <c r="H22" s="4"/>
      <c r="I22" s="4"/>
      <c r="J22" s="4"/>
      <c r="K22" s="4"/>
      <c r="L22" s="4"/>
      <c r="M22" s="4"/>
      <c r="N22" s="4"/>
      <c r="O22" s="4"/>
      <c r="P22" s="4"/>
      <c r="Q22" s="4"/>
      <c r="R22" s="4"/>
      <c r="S22" s="4"/>
      <c r="T22" s="4"/>
      <c r="U22" s="4"/>
      <c r="AA22" s="4"/>
      <c r="AB22" s="4"/>
      <c r="AC22" s="4"/>
      <c r="AD22" s="4"/>
      <c r="AE22" s="4"/>
      <c r="AF22" s="4"/>
      <c r="AG22" s="4"/>
      <c r="AH22" s="4"/>
      <c r="AI22" s="4"/>
      <c r="AJ22" s="4"/>
      <c r="AK22" s="4"/>
      <c r="AL22" s="4"/>
      <c r="AM22" s="4"/>
      <c r="AN22" s="4"/>
      <c r="AO22" s="4"/>
      <c r="AP22" s="4"/>
    </row>
    <row r="23" spans="6:42" ht="15">
      <c r="F23" s="71"/>
      <c r="G23" s="4"/>
      <c r="H23" s="4"/>
      <c r="I23" s="256"/>
      <c r="J23" s="256"/>
      <c r="K23" s="4"/>
      <c r="L23" s="4"/>
      <c r="M23" s="4"/>
      <c r="N23" s="4"/>
      <c r="O23" s="4"/>
      <c r="P23" s="4"/>
      <c r="Q23" s="4"/>
      <c r="R23" s="4"/>
      <c r="S23" s="4"/>
      <c r="T23" s="4"/>
      <c r="U23" s="4"/>
      <c r="AA23" s="4"/>
      <c r="AB23" s="4"/>
      <c r="AC23" s="4"/>
      <c r="AD23" s="4"/>
      <c r="AE23" s="4"/>
      <c r="AF23" s="4"/>
      <c r="AG23" s="4"/>
      <c r="AH23" s="4"/>
      <c r="AI23" s="4"/>
      <c r="AJ23" s="4"/>
      <c r="AK23" s="4"/>
      <c r="AL23" s="4"/>
      <c r="AM23" s="4"/>
      <c r="AN23" s="4"/>
      <c r="AO23" s="4"/>
      <c r="AP23" s="4"/>
    </row>
    <row r="24" spans="1:42" ht="15">
      <c r="A24" s="62" t="s">
        <v>137</v>
      </c>
      <c r="B24" s="50"/>
      <c r="C24" s="50"/>
      <c r="D24" s="50"/>
      <c r="F24" s="4"/>
      <c r="G24" s="4"/>
      <c r="H24" s="4"/>
      <c r="I24" s="4"/>
      <c r="J24" s="4"/>
      <c r="K24" s="4"/>
      <c r="L24" s="4"/>
      <c r="M24" s="4"/>
      <c r="N24" s="4"/>
      <c r="O24" s="4"/>
      <c r="P24" s="4"/>
      <c r="Q24" s="4"/>
      <c r="R24" s="4"/>
      <c r="S24" s="4"/>
      <c r="T24" s="4"/>
      <c r="U24" s="4"/>
      <c r="AA24" s="4"/>
      <c r="AB24" s="4"/>
      <c r="AC24" s="4"/>
      <c r="AD24" s="4"/>
      <c r="AE24" s="4"/>
      <c r="AF24" s="4"/>
      <c r="AG24" s="4"/>
      <c r="AH24" s="4"/>
      <c r="AI24" s="4"/>
      <c r="AJ24" s="4"/>
      <c r="AK24" s="4"/>
      <c r="AL24" s="4"/>
      <c r="AM24" s="4"/>
      <c r="AN24" s="4"/>
      <c r="AO24" s="4"/>
      <c r="AP24" s="4"/>
    </row>
    <row r="25" spans="1:42" ht="15">
      <c r="A25" s="110" t="s">
        <v>138</v>
      </c>
      <c r="B25" s="111" t="s">
        <v>126</v>
      </c>
      <c r="C25" s="111" t="s">
        <v>127</v>
      </c>
      <c r="D25" s="111" t="s">
        <v>128</v>
      </c>
      <c r="F25" s="255" t="s">
        <v>103</v>
      </c>
      <c r="G25" s="266"/>
      <c r="H25" s="266"/>
      <c r="I25" s="4"/>
      <c r="J25" s="4"/>
      <c r="K25" s="4"/>
      <c r="L25" s="4"/>
      <c r="M25" s="4"/>
      <c r="N25" s="4"/>
      <c r="O25" s="4"/>
      <c r="P25" s="4"/>
      <c r="Q25" s="4"/>
      <c r="R25" s="4"/>
      <c r="S25" s="4"/>
      <c r="T25" s="4"/>
      <c r="U25" s="4"/>
      <c r="AD25" s="4"/>
      <c r="AE25" s="4"/>
      <c r="AF25" s="4"/>
      <c r="AG25" s="4"/>
      <c r="AH25" s="4"/>
      <c r="AI25" s="4"/>
      <c r="AJ25" s="4"/>
      <c r="AK25" s="4"/>
      <c r="AL25" s="4"/>
      <c r="AM25" s="4"/>
      <c r="AN25" s="4"/>
      <c r="AO25" s="4"/>
      <c r="AP25" s="4"/>
    </row>
    <row r="26" spans="1:42" ht="15">
      <c r="A26" s="112" t="s">
        <v>139</v>
      </c>
      <c r="B26" s="114">
        <f>(B8*B9*B14)+(B8*B15)</f>
        <v>2126350</v>
      </c>
      <c r="C26" s="114">
        <f>(B8*B9*C14)+(B8*C15)</f>
        <v>2316790</v>
      </c>
      <c r="D26" s="114">
        <f>(B8*B9*D14)+(B8*D15)</f>
        <v>2498950</v>
      </c>
      <c r="F26" s="71"/>
      <c r="G26" s="4"/>
      <c r="H26" s="4"/>
      <c r="I26" s="256"/>
      <c r="J26" s="256"/>
      <c r="K26" s="256"/>
      <c r="L26" s="4"/>
      <c r="M26" s="4"/>
      <c r="N26" s="4"/>
      <c r="O26" s="4"/>
      <c r="P26" s="4"/>
      <c r="Q26" s="4"/>
      <c r="R26" s="4"/>
      <c r="S26" s="4"/>
      <c r="T26" s="4"/>
      <c r="U26" s="4"/>
      <c r="AA26" s="4"/>
      <c r="AB26" s="4"/>
      <c r="AC26" s="4"/>
      <c r="AD26" s="4"/>
      <c r="AE26" s="4"/>
      <c r="AF26" s="4"/>
      <c r="AG26" s="4"/>
      <c r="AH26" s="4"/>
      <c r="AI26" s="4"/>
      <c r="AJ26" s="4"/>
      <c r="AK26" s="4"/>
      <c r="AL26" s="4"/>
      <c r="AM26" s="4"/>
      <c r="AN26" s="4"/>
      <c r="AO26" s="4"/>
      <c r="AP26" s="4"/>
    </row>
    <row r="27" spans="1:42" ht="15">
      <c r="A27" s="112" t="s">
        <v>140</v>
      </c>
      <c r="B27" s="114">
        <f>(B8*B9*B16*overslag!D13)</f>
        <v>16560000</v>
      </c>
      <c r="C27" s="114">
        <f>(B8*B9*C16*overslag!D13)</f>
        <v>19872000</v>
      </c>
      <c r="D27" s="114">
        <f>(B8*B9*D16*overslag!D13)</f>
        <v>23184000</v>
      </c>
      <c r="F27" s="71"/>
      <c r="G27" s="4"/>
      <c r="H27" s="4"/>
      <c r="I27" s="4"/>
      <c r="J27" s="4"/>
      <c r="K27" s="4"/>
      <c r="L27" s="4"/>
      <c r="M27" s="4"/>
      <c r="N27" s="4"/>
      <c r="O27" s="4"/>
      <c r="P27" s="4"/>
      <c r="Q27" s="4"/>
      <c r="R27" s="4"/>
      <c r="S27" s="4"/>
      <c r="T27" s="4"/>
      <c r="U27" s="4"/>
      <c r="AA27" s="4"/>
      <c r="AB27" s="4"/>
      <c r="AC27" s="4"/>
      <c r="AD27" s="4"/>
      <c r="AE27" s="4"/>
      <c r="AF27" s="4"/>
      <c r="AG27" s="4"/>
      <c r="AH27" s="4"/>
      <c r="AI27" s="4"/>
      <c r="AJ27" s="4"/>
      <c r="AK27" s="4"/>
      <c r="AL27" s="4"/>
      <c r="AM27" s="4"/>
      <c r="AN27" s="4"/>
      <c r="AO27" s="4"/>
      <c r="AP27" s="4"/>
    </row>
    <row r="28" spans="1:42" ht="15">
      <c r="A28" s="112" t="s">
        <v>141</v>
      </c>
      <c r="B28" s="114">
        <f>(B27/10)</f>
        <v>1656000</v>
      </c>
      <c r="C28" s="114">
        <f>(C27/10)</f>
        <v>1987200</v>
      </c>
      <c r="D28" s="114">
        <f>(D27/10)</f>
        <v>2318400</v>
      </c>
      <c r="F28" s="71"/>
      <c r="G28" s="4"/>
      <c r="H28" s="4"/>
      <c r="I28" s="4"/>
      <c r="J28" s="4"/>
      <c r="K28" s="4"/>
      <c r="L28" s="4"/>
      <c r="M28" s="4"/>
      <c r="N28" s="4"/>
      <c r="O28" s="4"/>
      <c r="P28" s="4"/>
      <c r="Q28" s="4"/>
      <c r="R28" s="4"/>
      <c r="S28" s="4"/>
      <c r="T28" s="4"/>
      <c r="U28" s="4"/>
      <c r="AA28" s="4"/>
      <c r="AB28" s="4"/>
      <c r="AC28" s="4"/>
      <c r="AD28" s="4"/>
      <c r="AE28" s="4"/>
      <c r="AF28" s="4"/>
      <c r="AG28" s="4"/>
      <c r="AH28" s="4"/>
      <c r="AI28" s="4"/>
      <c r="AJ28" s="4"/>
      <c r="AK28" s="4"/>
      <c r="AL28" s="4"/>
      <c r="AM28" s="4"/>
      <c r="AN28" s="4"/>
      <c r="AO28" s="4"/>
      <c r="AP28" s="4"/>
    </row>
    <row r="29" spans="1:42" ht="15">
      <c r="A29" s="112" t="s">
        <v>142</v>
      </c>
      <c r="B29" s="114">
        <f>IF(B8&lt;&gt;0,B17*2*(B8+10),"0")</f>
        <v>16250</v>
      </c>
      <c r="C29" s="114">
        <f>IF(B8&lt;&gt;0,C17*2*(B8+10),"0")</f>
        <v>16250</v>
      </c>
      <c r="D29" s="114">
        <f>IF(B8&lt;&gt;0,D17*2*(B8+10),"0")</f>
        <v>16250</v>
      </c>
      <c r="F29" s="71"/>
      <c r="G29" s="4"/>
      <c r="H29" s="4"/>
      <c r="I29" s="4"/>
      <c r="J29" s="4"/>
      <c r="K29" s="4"/>
      <c r="L29" s="4"/>
      <c r="M29" s="4"/>
      <c r="N29" s="4"/>
      <c r="O29" s="4"/>
      <c r="P29" s="4"/>
      <c r="Q29" s="4"/>
      <c r="R29" s="4"/>
      <c r="S29" s="4"/>
      <c r="T29" s="4"/>
      <c r="U29" s="4"/>
      <c r="AA29" s="4"/>
      <c r="AB29" s="4"/>
      <c r="AC29" s="4"/>
      <c r="AD29" s="4"/>
      <c r="AE29" s="4"/>
      <c r="AF29" s="4"/>
      <c r="AG29" s="4"/>
      <c r="AH29" s="4"/>
      <c r="AI29" s="4"/>
      <c r="AJ29" s="4"/>
      <c r="AK29" s="4"/>
      <c r="AL29" s="4"/>
      <c r="AM29" s="4"/>
      <c r="AN29" s="4"/>
      <c r="AO29" s="4"/>
      <c r="AP29" s="4"/>
    </row>
    <row r="30" spans="1:42" ht="15">
      <c r="A30" s="115"/>
      <c r="B30" s="50"/>
      <c r="C30" s="50"/>
      <c r="D30" s="50"/>
      <c r="F30" s="71"/>
      <c r="G30" s="4"/>
      <c r="H30" s="4"/>
      <c r="I30" s="4"/>
      <c r="J30" s="4"/>
      <c r="K30" s="4"/>
      <c r="L30" s="4"/>
      <c r="M30" s="4"/>
      <c r="N30" s="4"/>
      <c r="O30" s="4"/>
      <c r="P30" s="4"/>
      <c r="Q30" s="4"/>
      <c r="R30" s="4"/>
      <c r="S30" s="4"/>
      <c r="T30" s="4"/>
      <c r="U30" s="4"/>
      <c r="AA30" s="4"/>
      <c r="AB30" s="4"/>
      <c r="AC30" s="4"/>
      <c r="AD30" s="4"/>
      <c r="AE30" s="4"/>
      <c r="AF30" s="4"/>
      <c r="AG30" s="4"/>
      <c r="AH30" s="4"/>
      <c r="AI30" s="4"/>
      <c r="AJ30" s="4"/>
      <c r="AK30" s="4"/>
      <c r="AL30" s="4"/>
      <c r="AM30" s="4"/>
      <c r="AN30" s="4"/>
      <c r="AO30" s="4"/>
      <c r="AP30" s="4"/>
    </row>
    <row r="31" spans="1:42" ht="15">
      <c r="A31" s="110" t="s">
        <v>143</v>
      </c>
      <c r="B31" s="111" t="s">
        <v>126</v>
      </c>
      <c r="C31" s="111" t="s">
        <v>127</v>
      </c>
      <c r="D31" s="111" t="s">
        <v>128</v>
      </c>
      <c r="F31" s="71"/>
      <c r="G31" s="4"/>
      <c r="H31" s="4"/>
      <c r="I31" s="4"/>
      <c r="J31" s="4"/>
      <c r="K31" s="4"/>
      <c r="L31" s="4"/>
      <c r="M31" s="4"/>
      <c r="N31" s="4"/>
      <c r="O31" s="4"/>
      <c r="P31" s="4"/>
      <c r="Q31" s="4"/>
      <c r="R31" s="4"/>
      <c r="S31" s="4"/>
      <c r="T31" s="4"/>
      <c r="U31" s="4"/>
      <c r="AA31" s="4"/>
      <c r="AB31" s="4"/>
      <c r="AC31" s="4"/>
      <c r="AD31" s="4"/>
      <c r="AE31" s="4"/>
      <c r="AF31" s="4"/>
      <c r="AG31" s="4"/>
      <c r="AH31" s="4"/>
      <c r="AI31" s="4"/>
      <c r="AJ31" s="4"/>
      <c r="AK31" s="4"/>
      <c r="AL31" s="4"/>
      <c r="AM31" s="4"/>
      <c r="AN31" s="4"/>
      <c r="AO31" s="4"/>
      <c r="AP31" s="4"/>
    </row>
    <row r="32" spans="1:42" ht="15">
      <c r="A32" s="107" t="s">
        <v>144</v>
      </c>
      <c r="B32" s="114">
        <f>B20*(B8+B9)*B10*2</f>
        <v>93500</v>
      </c>
      <c r="C32" s="114">
        <f>C20*(B8+B9)*B10*2</f>
        <v>100980</v>
      </c>
      <c r="D32" s="114">
        <f>D20*(B8+B9)*B10*2</f>
        <v>108460</v>
      </c>
      <c r="F32" s="4"/>
      <c r="G32" s="4"/>
      <c r="H32" s="4"/>
      <c r="I32" s="4"/>
      <c r="J32" s="4"/>
      <c r="K32" s="4"/>
      <c r="L32" s="4"/>
      <c r="M32" s="4"/>
      <c r="N32" s="4"/>
      <c r="O32" s="4"/>
      <c r="P32" s="4"/>
      <c r="Q32" s="4"/>
      <c r="R32" s="4"/>
      <c r="S32" s="4"/>
      <c r="T32" s="4"/>
      <c r="U32" s="4"/>
      <c r="AA32" s="4"/>
      <c r="AB32" s="4"/>
      <c r="AC32" s="4"/>
      <c r="AD32" s="4"/>
      <c r="AE32" s="4"/>
      <c r="AF32" s="4"/>
      <c r="AG32" s="4"/>
      <c r="AH32" s="4"/>
      <c r="AI32" s="4"/>
      <c r="AJ32" s="4"/>
      <c r="AK32" s="4"/>
      <c r="AL32" s="4"/>
      <c r="AM32" s="4"/>
      <c r="AN32" s="4"/>
      <c r="AO32" s="4"/>
      <c r="AP32" s="4"/>
    </row>
    <row r="33" spans="1:42" ht="15">
      <c r="A33" s="107" t="s">
        <v>141</v>
      </c>
      <c r="B33" s="114">
        <f>(B32/20)</f>
        <v>4675</v>
      </c>
      <c r="C33" s="114">
        <f>(C32/20)</f>
        <v>5049</v>
      </c>
      <c r="D33" s="114">
        <f>(D32/20)</f>
        <v>5423</v>
      </c>
      <c r="F33" s="4"/>
      <c r="G33" s="4"/>
      <c r="H33" s="4"/>
      <c r="I33" s="4"/>
      <c r="J33" s="4"/>
      <c r="K33" s="4"/>
      <c r="L33" s="4"/>
      <c r="M33" s="4"/>
      <c r="N33" s="4"/>
      <c r="O33" s="4"/>
      <c r="P33" s="4"/>
      <c r="Q33" s="4"/>
      <c r="R33" s="4"/>
      <c r="S33" s="4"/>
      <c r="T33" s="4"/>
      <c r="U33" s="4"/>
      <c r="AA33" s="4"/>
      <c r="AB33" s="4"/>
      <c r="AC33" s="4"/>
      <c r="AD33" s="4"/>
      <c r="AE33" s="4"/>
      <c r="AF33" s="4"/>
      <c r="AG33" s="4"/>
      <c r="AH33" s="4"/>
      <c r="AI33" s="4"/>
      <c r="AJ33" s="4"/>
      <c r="AK33" s="4"/>
      <c r="AL33" s="4"/>
      <c r="AM33" s="4"/>
      <c r="AN33" s="4"/>
      <c r="AO33" s="4"/>
      <c r="AP33" s="4"/>
    </row>
    <row r="34" spans="1:42" ht="15">
      <c r="A34" s="112" t="s">
        <v>145</v>
      </c>
      <c r="B34" s="114">
        <f>B21*(B8+B9)*B10*2</f>
        <v>1122</v>
      </c>
      <c r="C34" s="114">
        <f>C21*(B8+B9)*B10*2</f>
        <v>1122</v>
      </c>
      <c r="D34" s="114">
        <f>D21*(B8+B9)*B10*2</f>
        <v>1122</v>
      </c>
      <c r="F34" s="71"/>
      <c r="G34" s="4"/>
      <c r="H34" s="4"/>
      <c r="I34" s="4"/>
      <c r="J34" s="4"/>
      <c r="K34" s="4"/>
      <c r="L34" s="4"/>
      <c r="M34" s="4"/>
      <c r="N34" s="4"/>
      <c r="O34" s="4"/>
      <c r="P34" s="4"/>
      <c r="Q34" s="4"/>
      <c r="R34" s="4"/>
      <c r="S34" s="4"/>
      <c r="T34" s="4"/>
      <c r="U34" s="4"/>
      <c r="AA34" s="4"/>
      <c r="AB34" s="4"/>
      <c r="AC34" s="4"/>
      <c r="AD34" s="4"/>
      <c r="AE34" s="4"/>
      <c r="AF34" s="4"/>
      <c r="AG34" s="4"/>
      <c r="AH34" s="4"/>
      <c r="AI34" s="4"/>
      <c r="AJ34" s="4"/>
      <c r="AK34" s="4"/>
      <c r="AL34" s="4"/>
      <c r="AM34" s="4"/>
      <c r="AN34" s="4"/>
      <c r="AO34" s="4"/>
      <c r="AP34" s="4"/>
    </row>
    <row r="35" spans="6:42" ht="15">
      <c r="F35" s="4"/>
      <c r="G35" s="4"/>
      <c r="H35" s="4"/>
      <c r="I35" s="4"/>
      <c r="J35" s="4"/>
      <c r="K35" s="4"/>
      <c r="L35" s="4"/>
      <c r="M35" s="4"/>
      <c r="N35" s="4"/>
      <c r="O35" s="4"/>
      <c r="P35" s="4"/>
      <c r="Q35" s="4"/>
      <c r="R35" s="4"/>
      <c r="S35" s="4"/>
      <c r="T35" s="4"/>
      <c r="U35" s="4"/>
      <c r="AA35" s="4"/>
      <c r="AB35" s="4"/>
      <c r="AC35" s="4"/>
      <c r="AD35" s="4"/>
      <c r="AE35" s="4"/>
      <c r="AF35" s="4"/>
      <c r="AG35" s="4"/>
      <c r="AH35" s="4"/>
      <c r="AI35" s="4"/>
      <c r="AJ35" s="4"/>
      <c r="AK35" s="4"/>
      <c r="AL35" s="4"/>
      <c r="AM35" s="4"/>
      <c r="AN35" s="4"/>
      <c r="AO35" s="4"/>
      <c r="AP35" s="4"/>
    </row>
    <row r="36" spans="1:42" ht="15">
      <c r="A36" s="116"/>
      <c r="B36" s="111" t="s">
        <v>126</v>
      </c>
      <c r="C36" s="111" t="s">
        <v>127</v>
      </c>
      <c r="D36" s="111" t="s">
        <v>128</v>
      </c>
      <c r="F36" s="4"/>
      <c r="G36" s="4"/>
      <c r="H36" s="4"/>
      <c r="I36" s="4"/>
      <c r="J36" s="4"/>
      <c r="K36" s="4"/>
      <c r="L36" s="4"/>
      <c r="M36" s="4"/>
      <c r="N36" s="4"/>
      <c r="O36" s="4"/>
      <c r="P36" s="4"/>
      <c r="Q36" s="4"/>
      <c r="R36" s="4"/>
      <c r="S36" s="4"/>
      <c r="T36" s="4"/>
      <c r="U36" s="4"/>
      <c r="AA36" s="4"/>
      <c r="AB36" s="4"/>
      <c r="AC36" s="4"/>
      <c r="AD36" s="4"/>
      <c r="AE36" s="4"/>
      <c r="AF36" s="4"/>
      <c r="AG36" s="4"/>
      <c r="AH36" s="4"/>
      <c r="AI36" s="4"/>
      <c r="AJ36" s="4"/>
      <c r="AK36" s="4"/>
      <c r="AL36" s="4"/>
      <c r="AM36" s="4"/>
      <c r="AN36" s="4"/>
      <c r="AO36" s="4"/>
      <c r="AP36" s="4"/>
    </row>
    <row r="37" spans="1:42" ht="15">
      <c r="A37" s="110" t="s">
        <v>146</v>
      </c>
      <c r="B37" s="117">
        <f>B26+B27+B28+B29+B32+B33+B34</f>
        <v>20457897</v>
      </c>
      <c r="C37" s="117">
        <f>C26+C27+C28+C29+C32+C33+C34</f>
        <v>24299391</v>
      </c>
      <c r="D37" s="117">
        <f>D26+D27+D28+D29+D32+D33+D34</f>
        <v>28132605</v>
      </c>
      <c r="F37" s="4"/>
      <c r="G37" s="4"/>
      <c r="H37" s="4"/>
      <c r="I37" s="4"/>
      <c r="J37" s="4"/>
      <c r="K37" s="4"/>
      <c r="L37" s="4"/>
      <c r="M37" s="4"/>
      <c r="N37" s="4"/>
      <c r="O37" s="4"/>
      <c r="P37" s="4"/>
      <c r="Q37" s="4"/>
      <c r="R37" s="4"/>
      <c r="S37" s="4"/>
      <c r="T37" s="4"/>
      <c r="U37" s="4"/>
      <c r="AA37" s="4"/>
      <c r="AB37" s="4"/>
      <c r="AC37" s="4"/>
      <c r="AD37" s="4"/>
      <c r="AE37" s="4"/>
      <c r="AF37" s="4"/>
      <c r="AG37" s="4"/>
      <c r="AH37" s="4"/>
      <c r="AI37" s="4"/>
      <c r="AJ37" s="4"/>
      <c r="AK37" s="4"/>
      <c r="AL37" s="4"/>
      <c r="AM37" s="4"/>
      <c r="AN37" s="4"/>
      <c r="AO37" s="4"/>
      <c r="AP37" s="4"/>
    </row>
    <row r="38" spans="1:42" ht="15">
      <c r="A38" s="110" t="s">
        <v>147</v>
      </c>
      <c r="B38" s="117">
        <f>B26+B27+B28+B32+B33+B34</f>
        <v>20441647</v>
      </c>
      <c r="C38" s="117">
        <f>C26+C27+C28+C32+C33+C34</f>
        <v>24283141</v>
      </c>
      <c r="D38" s="117">
        <f>D26+D27+D28+D32+D33+D34</f>
        <v>28116355</v>
      </c>
      <c r="F38" s="4"/>
      <c r="G38" s="4"/>
      <c r="H38" s="4"/>
      <c r="I38" s="4"/>
      <c r="J38" s="4"/>
      <c r="K38" s="4"/>
      <c r="L38" s="4"/>
      <c r="M38" s="4"/>
      <c r="N38" s="4"/>
      <c r="O38" s="4"/>
      <c r="P38" s="4"/>
      <c r="Q38" s="4"/>
      <c r="R38" s="4"/>
      <c r="S38" s="4"/>
      <c r="T38" s="4"/>
      <c r="U38" s="4"/>
      <c r="AA38" s="4"/>
      <c r="AB38" s="4"/>
      <c r="AC38" s="4"/>
      <c r="AD38" s="4"/>
      <c r="AE38" s="4"/>
      <c r="AF38" s="4"/>
      <c r="AG38" s="4"/>
      <c r="AH38" s="4"/>
      <c r="AI38" s="4"/>
      <c r="AJ38" s="4"/>
      <c r="AK38" s="4"/>
      <c r="AL38" s="4"/>
      <c r="AM38" s="4"/>
      <c r="AN38" s="4"/>
      <c r="AO38" s="4"/>
      <c r="AP38" s="4"/>
    </row>
    <row r="39" spans="2:42" ht="15">
      <c r="B39" s="50"/>
      <c r="C39" s="50"/>
      <c r="F39" s="4"/>
      <c r="G39" s="4"/>
      <c r="H39" s="4"/>
      <c r="I39" s="4"/>
      <c r="J39" s="4"/>
      <c r="K39" s="4"/>
      <c r="L39" s="4"/>
      <c r="M39" s="4"/>
      <c r="N39" s="4"/>
      <c r="O39" s="4"/>
      <c r="P39" s="4"/>
      <c r="Q39" s="4"/>
      <c r="R39" s="4"/>
      <c r="S39" s="4"/>
      <c r="T39" s="4"/>
      <c r="U39" s="4"/>
      <c r="AA39" s="4"/>
      <c r="AB39" s="4"/>
      <c r="AC39" s="4"/>
      <c r="AD39" s="4"/>
      <c r="AE39" s="4"/>
      <c r="AF39" s="4"/>
      <c r="AG39" s="4"/>
      <c r="AH39" s="4"/>
      <c r="AI39" s="4"/>
      <c r="AJ39" s="4"/>
      <c r="AK39" s="4"/>
      <c r="AL39" s="4"/>
      <c r="AM39" s="4"/>
      <c r="AN39" s="4"/>
      <c r="AO39" s="4"/>
      <c r="AP39" s="4"/>
    </row>
    <row r="40" spans="6:42" ht="15">
      <c r="F40" s="4"/>
      <c r="G40" s="4"/>
      <c r="H40" s="4"/>
      <c r="I40" s="4"/>
      <c r="J40" s="4"/>
      <c r="K40" s="4"/>
      <c r="L40" s="4"/>
      <c r="M40" s="4"/>
      <c r="N40" s="4"/>
      <c r="O40" s="4"/>
      <c r="P40" s="4"/>
      <c r="Q40" s="4"/>
      <c r="R40" s="4"/>
      <c r="S40" s="4"/>
      <c r="T40" s="4"/>
      <c r="U40" s="4"/>
      <c r="AA40" s="4"/>
      <c r="AB40" s="4"/>
      <c r="AC40" s="4"/>
      <c r="AD40" s="4"/>
      <c r="AE40" s="4"/>
      <c r="AF40" s="4"/>
      <c r="AG40" s="4"/>
      <c r="AH40" s="4"/>
      <c r="AI40" s="4"/>
      <c r="AJ40" s="4"/>
      <c r="AK40" s="4"/>
      <c r="AL40" s="4"/>
      <c r="AM40" s="4"/>
      <c r="AN40" s="4"/>
      <c r="AO40" s="4"/>
      <c r="AP40" s="4"/>
    </row>
    <row r="41" spans="6:42" ht="15">
      <c r="F41" s="4"/>
      <c r="G41" s="4"/>
      <c r="H41" s="4"/>
      <c r="I41" s="4"/>
      <c r="J41" s="4"/>
      <c r="K41" s="4"/>
      <c r="L41" s="4"/>
      <c r="M41" s="4"/>
      <c r="N41" s="4"/>
      <c r="O41" s="4"/>
      <c r="P41" s="4"/>
      <c r="Q41" s="4"/>
      <c r="R41" s="4"/>
      <c r="S41" s="4"/>
      <c r="T41" s="4"/>
      <c r="U41" s="4"/>
      <c r="AA41" s="4"/>
      <c r="AB41" s="4"/>
      <c r="AC41" s="4"/>
      <c r="AD41" s="4"/>
      <c r="AE41" s="4"/>
      <c r="AF41" s="4"/>
      <c r="AG41" s="4"/>
      <c r="AH41" s="4"/>
      <c r="AI41" s="4"/>
      <c r="AJ41" s="4"/>
      <c r="AK41" s="4"/>
      <c r="AL41" s="4"/>
      <c r="AM41" s="4"/>
      <c r="AN41" s="4"/>
      <c r="AO41" s="4"/>
      <c r="AP41" s="4"/>
    </row>
    <row r="42" spans="6:42" ht="15">
      <c r="F42" s="4"/>
      <c r="G42" s="4"/>
      <c r="H42" s="4"/>
      <c r="I42" s="4"/>
      <c r="J42" s="4"/>
      <c r="K42" s="4"/>
      <c r="L42" s="4"/>
      <c r="M42" s="4"/>
      <c r="N42" s="4"/>
      <c r="O42" s="4"/>
      <c r="P42" s="4"/>
      <c r="Q42" s="4"/>
      <c r="R42" s="4"/>
      <c r="S42" s="4"/>
      <c r="T42" s="4"/>
      <c r="U42" s="4"/>
      <c r="AA42" s="4"/>
      <c r="AB42" s="4"/>
      <c r="AC42" s="4"/>
      <c r="AD42" s="4"/>
      <c r="AE42" s="4"/>
      <c r="AF42" s="4"/>
      <c r="AG42" s="4"/>
      <c r="AH42" s="4"/>
      <c r="AI42" s="4"/>
      <c r="AJ42" s="4"/>
      <c r="AK42" s="4"/>
      <c r="AL42" s="4"/>
      <c r="AM42" s="4"/>
      <c r="AN42" s="4"/>
      <c r="AO42" s="4"/>
      <c r="AP42" s="4"/>
    </row>
    <row r="43" spans="1:42" ht="15" thickBot="1">
      <c r="A43" s="62" t="s">
        <v>148</v>
      </c>
      <c r="B43" s="118">
        <v>0</v>
      </c>
      <c r="C43" s="62" t="s">
        <v>14</v>
      </c>
      <c r="F43" s="4"/>
      <c r="G43" s="4"/>
      <c r="H43" s="4"/>
      <c r="I43" s="4"/>
      <c r="J43" s="4"/>
      <c r="K43" s="4"/>
      <c r="L43" s="4"/>
      <c r="M43" s="4"/>
      <c r="N43" s="4"/>
      <c r="O43" s="4"/>
      <c r="P43" s="4"/>
      <c r="Q43" s="4"/>
      <c r="R43" s="4"/>
      <c r="S43" s="4"/>
      <c r="T43" s="4"/>
      <c r="U43" s="4"/>
      <c r="AA43" s="4"/>
      <c r="AB43" s="4"/>
      <c r="AC43" s="4"/>
      <c r="AD43" s="4"/>
      <c r="AE43" s="4"/>
      <c r="AF43" s="4"/>
      <c r="AG43" s="4"/>
      <c r="AH43" s="4"/>
      <c r="AI43" s="4"/>
      <c r="AJ43" s="4"/>
      <c r="AK43" s="4"/>
      <c r="AL43" s="4"/>
      <c r="AM43" s="4"/>
      <c r="AN43" s="4"/>
      <c r="AO43" s="4"/>
      <c r="AP43" s="4"/>
    </row>
    <row r="44" spans="2:42" ht="15" thickTop="1">
      <c r="B44" s="50"/>
      <c r="C44" s="50"/>
      <c r="F44" s="4"/>
      <c r="G44" s="4"/>
      <c r="H44" s="4"/>
      <c r="I44" s="4"/>
      <c r="J44" s="4"/>
      <c r="K44" s="4"/>
      <c r="L44" s="4"/>
      <c r="M44" s="4"/>
      <c r="N44" s="4"/>
      <c r="O44" s="4"/>
      <c r="P44" s="4"/>
      <c r="Q44" s="4"/>
      <c r="R44" s="4"/>
      <c r="S44" s="4"/>
      <c r="T44" s="4"/>
      <c r="U44" s="4"/>
      <c r="AA44" s="4"/>
      <c r="AB44" s="4"/>
      <c r="AC44" s="4"/>
      <c r="AD44" s="4"/>
      <c r="AE44" s="4"/>
      <c r="AF44" s="4"/>
      <c r="AG44" s="4"/>
      <c r="AH44" s="4"/>
      <c r="AI44" s="4"/>
      <c r="AJ44" s="4"/>
      <c r="AK44" s="4"/>
      <c r="AL44" s="4"/>
      <c r="AM44" s="4"/>
      <c r="AN44" s="4"/>
      <c r="AO44" s="4"/>
      <c r="AP44" s="4"/>
    </row>
    <row r="45" spans="1:42" ht="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ht="15">
      <c r="A46" s="4"/>
      <c r="B46" s="4"/>
      <c r="C46" s="4"/>
      <c r="D46" s="4"/>
      <c r="E46" s="4"/>
      <c r="F46" s="4"/>
      <c r="G46" s="4"/>
      <c r="H46" s="4"/>
      <c r="I46" s="4"/>
      <c r="J46" s="4"/>
      <c r="K46" s="4"/>
      <c r="L46" s="4"/>
      <c r="M46" s="4"/>
      <c r="N46" s="4"/>
      <c r="O46" s="4"/>
      <c r="P46" s="4"/>
      <c r="Q46" s="4"/>
      <c r="R46" s="4"/>
      <c r="S46" s="4"/>
      <c r="T46" s="4"/>
      <c r="U46" s="4"/>
      <c r="V46" s="4"/>
      <c r="W46" s="119"/>
      <c r="X46" s="119"/>
      <c r="Y46" s="4"/>
      <c r="Z46" s="4"/>
      <c r="AA46" s="4"/>
      <c r="AB46" s="4"/>
      <c r="AC46" s="4"/>
      <c r="AD46" s="4"/>
      <c r="AE46" s="4"/>
      <c r="AF46" s="4"/>
      <c r="AG46" s="4"/>
      <c r="AH46" s="4"/>
      <c r="AI46" s="4"/>
      <c r="AJ46" s="4"/>
      <c r="AK46" s="4"/>
      <c r="AL46" s="4"/>
      <c r="AM46" s="4"/>
      <c r="AN46" s="4"/>
      <c r="AO46" s="4"/>
      <c r="AP46" s="4"/>
    </row>
    <row r="47" spans="1:42" ht="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ht="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ht="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ht="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ht="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ht="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ht="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ht="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ht="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ht="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ht="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ht="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ht="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ht="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ht="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1:42" ht="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ht="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ht="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ht="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1:42" ht="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1:42" ht="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1:42" ht="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1:42" ht="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1:42" ht="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row r="75" spans="1:42" ht="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ht="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row>
    <row r="77" spans="1:42" ht="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row>
    <row r="78" spans="1:42" ht="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row>
    <row r="79" spans="1:42" ht="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row>
    <row r="80" spans="1:42" ht="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1:42" ht="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row>
    <row r="83" spans="1:42" ht="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row>
    <row r="84" spans="1:42" ht="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row>
    <row r="85" spans="1:42" ht="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row>
    <row r="86" spans="1:42" ht="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row>
    <row r="87" spans="1:42" ht="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row>
    <row r="88" spans="1:42" ht="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row>
    <row r="90" spans="1:42" ht="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row>
    <row r="91" spans="1:42" ht="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row>
    <row r="94" spans="1:42" ht="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row>
    <row r="95" spans="1:42" ht="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row>
    <row r="96" spans="1:42" ht="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row>
    <row r="97" spans="1:42" ht="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row>
    <row r="98" spans="1:42" ht="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row>
    <row r="99" spans="1:42" ht="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ht="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ht="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ht="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ht="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ht="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ht="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ht="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row>
    <row r="107" spans="1:42" ht="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row>
    <row r="108" spans="1:42" ht="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row>
    <row r="109" spans="1:42" ht="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row>
    <row r="110" spans="1:42" ht="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row>
    <row r="111" spans="1:42" ht="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row>
    <row r="112" spans="1:42" ht="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row>
    <row r="113" spans="1:42" ht="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row>
    <row r="114" spans="1:42" ht="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row>
    <row r="115" spans="1:42" ht="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row>
    <row r="116" spans="1:42" ht="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row>
    <row r="117" spans="1:42" ht="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row>
    <row r="118" spans="1:42" ht="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row>
    <row r="119" spans="1:42" ht="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row>
    <row r="120" spans="1:42" ht="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row>
    <row r="121" spans="1:42" ht="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row>
    <row r="122" spans="1:42" ht="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row>
    <row r="123" spans="1:42" ht="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row>
    <row r="124" spans="1:42" ht="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row>
    <row r="125" spans="1:42" ht="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row>
    <row r="126" spans="1:42" ht="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row>
    <row r="127" spans="1:42" ht="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row>
    <row r="128" spans="1:42" ht="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row>
    <row r="129" spans="1:42" ht="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row>
    <row r="130" spans="1:42" ht="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row>
    <row r="131" spans="1:42" ht="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row>
    <row r="132" spans="1:42" ht="15">
      <c r="A132" s="4"/>
      <c r="B132" s="4"/>
      <c r="C132" s="4"/>
      <c r="D132" s="4"/>
      <c r="E132" s="106"/>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row>
  </sheetData>
  <sheetProtection algorithmName="SHA-512" hashValue="hVN6U0ouJmETdSSz/ASzzEToFuJTBxeJKu4CsiLxwPo8O/5S9+pYHwMBngKeQ+7x+BeoPx7yWCDHY6S5wR1qpQ==" saltValue="h/OWLrZAyEZlD1wz4zvXog==" spinCount="100000" sheet="1" objects="1" scenarios="1"/>
  <mergeCells count="3">
    <mergeCell ref="I23:J23"/>
    <mergeCell ref="F25:H25"/>
    <mergeCell ref="I26:K26"/>
  </mergeCells>
  <hyperlinks>
    <hyperlink ref="F25" location="Overslag!A3" display="Tilbage til overslagsmodel"/>
  </hyperlink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7793-2A37-4BBC-A095-1675EA986A7A}">
  <dimension ref="A1:U66"/>
  <sheetViews>
    <sheetView workbookViewId="0" topLeftCell="A22">
      <selection activeCell="B1" sqref="B1:G1048576"/>
    </sheetView>
  </sheetViews>
  <sheetFormatPr defaultColWidth="9.140625" defaultRowHeight="15"/>
  <cols>
    <col min="1" max="1" width="55.7109375" style="0" customWidth="1"/>
    <col min="2" max="7" width="12.7109375" style="0" customWidth="1"/>
    <col min="22" max="22" width="55.7109375" style="0" customWidth="1"/>
  </cols>
  <sheetData>
    <row r="1" spans="9:21" ht="15">
      <c r="I1" s="4"/>
      <c r="J1" s="4"/>
      <c r="K1" s="4"/>
      <c r="L1" s="4"/>
      <c r="M1" s="4"/>
      <c r="N1" s="4"/>
      <c r="O1" s="4"/>
      <c r="P1" s="4"/>
      <c r="Q1" s="4"/>
      <c r="R1" s="4"/>
      <c r="S1" s="4"/>
      <c r="T1" s="4"/>
      <c r="U1" s="4"/>
    </row>
    <row r="2" spans="9:21" ht="15">
      <c r="I2" s="4"/>
      <c r="J2" s="4"/>
      <c r="K2" s="4"/>
      <c r="L2" s="4"/>
      <c r="M2" s="4"/>
      <c r="N2" s="4"/>
      <c r="O2" s="4"/>
      <c r="P2" s="4"/>
      <c r="Q2" s="4"/>
      <c r="R2" s="4"/>
      <c r="S2" s="4"/>
      <c r="T2" s="4"/>
      <c r="U2" s="4"/>
    </row>
    <row r="3" spans="9:21" ht="15">
      <c r="I3" s="4"/>
      <c r="J3" s="4"/>
      <c r="K3" s="4"/>
      <c r="L3" s="4"/>
      <c r="M3" s="4"/>
      <c r="N3" s="4"/>
      <c r="O3" s="4"/>
      <c r="P3" s="4"/>
      <c r="Q3" s="4"/>
      <c r="R3" s="4"/>
      <c r="S3" s="4"/>
      <c r="T3" s="4"/>
      <c r="U3" s="4"/>
    </row>
    <row r="4" spans="9:21" ht="15">
      <c r="I4" s="4"/>
      <c r="J4" s="4"/>
      <c r="K4" s="4"/>
      <c r="L4" s="4"/>
      <c r="M4" s="4"/>
      <c r="N4" s="4"/>
      <c r="O4" s="4"/>
      <c r="P4" s="4"/>
      <c r="Q4" s="4"/>
      <c r="R4" s="4"/>
      <c r="S4" s="4"/>
      <c r="T4" s="4"/>
      <c r="U4" s="4"/>
    </row>
    <row r="5" spans="2:21" ht="15">
      <c r="B5" s="257" t="s">
        <v>149</v>
      </c>
      <c r="C5" s="258"/>
      <c r="D5" s="259"/>
      <c r="E5" s="258" t="s">
        <v>150</v>
      </c>
      <c r="F5" s="258"/>
      <c r="G5" s="260"/>
      <c r="I5" s="4"/>
      <c r="J5" s="4"/>
      <c r="K5" s="4"/>
      <c r="L5" s="4"/>
      <c r="M5" s="4"/>
      <c r="N5" s="4"/>
      <c r="O5" s="4"/>
      <c r="P5" s="4"/>
      <c r="Q5" s="4"/>
      <c r="R5" s="4"/>
      <c r="S5" s="4"/>
      <c r="T5" s="4"/>
      <c r="U5" s="4"/>
    </row>
    <row r="6" spans="1:21" ht="15">
      <c r="A6" s="112" t="s">
        <v>107</v>
      </c>
      <c r="B6" s="111" t="s">
        <v>151</v>
      </c>
      <c r="C6" s="111" t="s">
        <v>152</v>
      </c>
      <c r="D6" s="120" t="s">
        <v>153</v>
      </c>
      <c r="E6" s="121" t="s">
        <v>151</v>
      </c>
      <c r="F6" s="111" t="s">
        <v>152</v>
      </c>
      <c r="G6" s="111" t="s">
        <v>153</v>
      </c>
      <c r="I6" s="74"/>
      <c r="J6" s="4"/>
      <c r="K6" s="4"/>
      <c r="L6" s="4"/>
      <c r="M6" s="4"/>
      <c r="N6" s="4"/>
      <c r="O6" s="4"/>
      <c r="P6" s="4"/>
      <c r="Q6" s="4"/>
      <c r="R6" s="4"/>
      <c r="S6" s="4"/>
      <c r="T6" s="4"/>
      <c r="U6" s="4"/>
    </row>
    <row r="7" spans="1:21" ht="15">
      <c r="A7" s="107" t="s">
        <v>39</v>
      </c>
      <c r="B7" s="122">
        <f>C7/2</f>
        <v>3</v>
      </c>
      <c r="C7" s="122">
        <f>'o-sp-total'!B26</f>
        <v>6</v>
      </c>
      <c r="D7" s="123">
        <f>C7*1.5</f>
        <v>9</v>
      </c>
      <c r="E7" s="124">
        <f>F7/2</f>
        <v>0</v>
      </c>
      <c r="F7" s="122">
        <f>'o-sp-total'!E26</f>
        <v>0</v>
      </c>
      <c r="G7" s="122">
        <f>F7*1.5</f>
        <v>0</v>
      </c>
      <c r="I7" s="74"/>
      <c r="J7" s="4"/>
      <c r="K7" s="4"/>
      <c r="L7" s="4"/>
      <c r="M7" s="4"/>
      <c r="N7" s="4"/>
      <c r="O7" s="4"/>
      <c r="P7" s="4"/>
      <c r="Q7" s="4"/>
      <c r="R7" s="4"/>
      <c r="S7" s="4"/>
      <c r="T7" s="4"/>
      <c r="U7" s="4"/>
    </row>
    <row r="8" spans="1:21" ht="15">
      <c r="A8" s="107" t="s">
        <v>108</v>
      </c>
      <c r="B8" s="122">
        <f>C8/2</f>
        <v>0.5</v>
      </c>
      <c r="C8" s="122">
        <f>'o-sp-total'!B27</f>
        <v>1</v>
      </c>
      <c r="D8" s="123">
        <f>C8*1.5</f>
        <v>1.5</v>
      </c>
      <c r="E8" s="124">
        <f>F8/2</f>
        <v>0</v>
      </c>
      <c r="F8" s="122">
        <f>'o-sp-total'!E27</f>
        <v>0</v>
      </c>
      <c r="G8" s="122">
        <f>F8*1.5</f>
        <v>0</v>
      </c>
      <c r="I8" s="96"/>
      <c r="J8" s="4"/>
      <c r="K8" s="4"/>
      <c r="L8" s="4"/>
      <c r="M8" s="4"/>
      <c r="N8" s="4"/>
      <c r="O8" s="4"/>
      <c r="P8" s="4"/>
      <c r="Q8" s="4"/>
      <c r="R8" s="4"/>
      <c r="S8" s="4"/>
      <c r="T8" s="4"/>
      <c r="U8" s="4"/>
    </row>
    <row r="9" spans="1:21" ht="15">
      <c r="A9" s="107" t="s">
        <v>154</v>
      </c>
      <c r="B9" s="122">
        <f>C9</f>
        <v>1</v>
      </c>
      <c r="C9" s="122">
        <f>'o-sp-total'!B28</f>
        <v>1</v>
      </c>
      <c r="D9" s="123">
        <f>C9</f>
        <v>1</v>
      </c>
      <c r="E9" s="124">
        <f>F9</f>
        <v>0</v>
      </c>
      <c r="F9" s="122">
        <f>'o-sp-total'!E28</f>
        <v>0</v>
      </c>
      <c r="G9" s="122">
        <f>F9</f>
        <v>0</v>
      </c>
      <c r="I9" s="74"/>
      <c r="J9" s="4"/>
      <c r="K9" s="4"/>
      <c r="L9" s="4"/>
      <c r="M9" s="4"/>
      <c r="N9" s="4"/>
      <c r="O9" s="4"/>
      <c r="P9" s="4"/>
      <c r="Q9" s="4"/>
      <c r="R9" s="4"/>
      <c r="S9" s="4"/>
      <c r="T9" s="4"/>
      <c r="U9" s="4"/>
    </row>
    <row r="10" spans="1:21" ht="15">
      <c r="A10" s="125" t="s">
        <v>155</v>
      </c>
      <c r="B10" s="122">
        <f>C10/4*3</f>
        <v>2.25</v>
      </c>
      <c r="C10" s="122">
        <f>'o-sp-total'!B30</f>
        <v>3</v>
      </c>
      <c r="D10" s="123">
        <f>C10*1.25</f>
        <v>3.75</v>
      </c>
      <c r="E10" s="124">
        <f>F10/4*3</f>
        <v>0</v>
      </c>
      <c r="F10" s="122">
        <f>'o-sp-total'!E30</f>
        <v>0</v>
      </c>
      <c r="G10" s="122">
        <f>F10*1.25</f>
        <v>0</v>
      </c>
      <c r="I10" s="74"/>
      <c r="J10" s="4"/>
      <c r="K10" s="4"/>
      <c r="L10" s="4"/>
      <c r="M10" s="4"/>
      <c r="N10" s="4"/>
      <c r="O10" s="4"/>
      <c r="P10" s="4"/>
      <c r="Q10" s="4"/>
      <c r="R10" s="4"/>
      <c r="S10" s="4"/>
      <c r="T10" s="4"/>
      <c r="U10" s="4"/>
    </row>
    <row r="11" spans="1:21" ht="15">
      <c r="A11" s="113"/>
      <c r="B11" s="126"/>
      <c r="C11" s="126"/>
      <c r="D11" s="126"/>
      <c r="I11" s="74"/>
      <c r="J11" s="4"/>
      <c r="K11" s="4"/>
      <c r="L11" s="4"/>
      <c r="M11" s="4"/>
      <c r="N11" s="4"/>
      <c r="O11" s="4"/>
      <c r="P11" s="4"/>
      <c r="Q11" s="4"/>
      <c r="R11" s="4"/>
      <c r="S11" s="4"/>
      <c r="T11" s="4"/>
      <c r="U11" s="4"/>
    </row>
    <row r="12" spans="1:21" ht="26.45">
      <c r="A12" s="127" t="s">
        <v>156</v>
      </c>
      <c r="B12" s="122">
        <f>C12/4*3</f>
        <v>1.5</v>
      </c>
      <c r="C12" s="122">
        <f>'o-sp-total'!B33</f>
        <v>2</v>
      </c>
      <c r="D12" s="123">
        <f>C12*1.25</f>
        <v>2.5</v>
      </c>
      <c r="E12" s="124">
        <f>F12/4*3</f>
        <v>0</v>
      </c>
      <c r="F12" s="122">
        <f>'o-sp-total'!E33</f>
        <v>0</v>
      </c>
      <c r="G12" s="122">
        <f>F12*1.25</f>
        <v>0</v>
      </c>
      <c r="I12" s="74"/>
      <c r="J12" s="4"/>
      <c r="K12" s="4"/>
      <c r="L12" s="4"/>
      <c r="M12" s="4"/>
      <c r="N12" s="4"/>
      <c r="O12" s="4"/>
      <c r="P12" s="4"/>
      <c r="Q12" s="4"/>
      <c r="R12" s="4"/>
      <c r="S12" s="4"/>
      <c r="T12" s="4"/>
      <c r="U12" s="4"/>
    </row>
    <row r="13" spans="1:21" ht="15">
      <c r="A13" s="66"/>
      <c r="B13" s="126"/>
      <c r="C13" s="126"/>
      <c r="D13" s="126"/>
      <c r="I13" s="74"/>
      <c r="J13" s="4"/>
      <c r="K13" s="4"/>
      <c r="L13" s="4"/>
      <c r="M13" s="4"/>
      <c r="N13" s="4"/>
      <c r="O13" s="4"/>
      <c r="P13" s="4"/>
      <c r="Q13" s="4"/>
      <c r="R13" s="4"/>
      <c r="S13" s="4"/>
      <c r="T13" s="4"/>
      <c r="U13" s="4"/>
    </row>
    <row r="14" spans="1:21" ht="15">
      <c r="A14" s="128" t="s">
        <v>58</v>
      </c>
      <c r="B14" s="129">
        <f>C14/61*46</f>
        <v>10156800</v>
      </c>
      <c r="C14" s="129">
        <f>'o-sp-total'!B35</f>
        <v>13468800</v>
      </c>
      <c r="D14" s="130">
        <f>C14/61*71</f>
        <v>15676800</v>
      </c>
      <c r="E14" s="131">
        <f>F14/61*46</f>
        <v>0</v>
      </c>
      <c r="F14" s="129">
        <f>'o-sp-total'!E35</f>
        <v>0</v>
      </c>
      <c r="G14" s="129">
        <f>F14/61*71</f>
        <v>0</v>
      </c>
      <c r="I14" s="74"/>
      <c r="J14" s="4"/>
      <c r="K14" s="4"/>
      <c r="L14" s="4"/>
      <c r="M14" s="4"/>
      <c r="N14" s="4"/>
      <c r="O14" s="4"/>
      <c r="P14" s="4"/>
      <c r="Q14" s="4"/>
      <c r="R14" s="4"/>
      <c r="S14" s="4"/>
      <c r="T14" s="4"/>
      <c r="U14" s="4"/>
    </row>
    <row r="15" spans="9:21" ht="15">
      <c r="I15" s="255" t="s">
        <v>103</v>
      </c>
      <c r="J15" s="266"/>
      <c r="K15" s="266"/>
      <c r="L15" s="4"/>
      <c r="M15" s="4"/>
      <c r="N15" s="4"/>
      <c r="O15" s="4"/>
      <c r="P15" s="4"/>
      <c r="Q15" s="4"/>
      <c r="R15" s="4"/>
      <c r="S15" s="4"/>
      <c r="T15" s="4"/>
      <c r="U15" s="4"/>
    </row>
    <row r="16" spans="9:21" ht="15">
      <c r="I16" s="74"/>
      <c r="J16" s="4"/>
      <c r="K16" s="4"/>
      <c r="L16" s="4"/>
      <c r="M16" s="4"/>
      <c r="N16" s="4"/>
      <c r="O16" s="4"/>
      <c r="P16" s="4"/>
      <c r="Q16" s="4"/>
      <c r="R16" s="4"/>
      <c r="S16" s="4"/>
      <c r="T16" s="4"/>
      <c r="U16" s="4"/>
    </row>
    <row r="17" spans="2:21" ht="15">
      <c r="B17" s="257" t="s">
        <v>149</v>
      </c>
      <c r="C17" s="258"/>
      <c r="D17" s="259"/>
      <c r="E17" s="258" t="s">
        <v>150</v>
      </c>
      <c r="F17" s="258"/>
      <c r="G17" s="260"/>
      <c r="I17" s="74"/>
      <c r="J17" s="4"/>
      <c r="K17" s="4"/>
      <c r="L17" s="4"/>
      <c r="M17" s="4"/>
      <c r="N17" s="4"/>
      <c r="O17" s="4"/>
      <c r="P17" s="4"/>
      <c r="Q17" s="4"/>
      <c r="R17" s="4"/>
      <c r="S17" s="4"/>
      <c r="T17" s="4"/>
      <c r="U17" s="4"/>
    </row>
    <row r="18" spans="1:21" ht="15">
      <c r="A18" s="112" t="s">
        <v>50</v>
      </c>
      <c r="B18" s="111" t="s">
        <v>151</v>
      </c>
      <c r="C18" s="111" t="s">
        <v>152</v>
      </c>
      <c r="D18" s="120" t="s">
        <v>153</v>
      </c>
      <c r="E18" s="121" t="s">
        <v>151</v>
      </c>
      <c r="F18" s="111" t="s">
        <v>152</v>
      </c>
      <c r="G18" s="111" t="s">
        <v>153</v>
      </c>
      <c r="I18" s="74"/>
      <c r="J18" s="4"/>
      <c r="K18" s="4"/>
      <c r="L18" s="4"/>
      <c r="M18" s="4"/>
      <c r="N18" s="4"/>
      <c r="O18" s="4"/>
      <c r="P18" s="4"/>
      <c r="Q18" s="4"/>
      <c r="R18" s="4"/>
      <c r="S18" s="4"/>
      <c r="T18" s="4"/>
      <c r="U18" s="4"/>
    </row>
    <row r="19" spans="1:21" ht="15">
      <c r="A19" s="107" t="s">
        <v>51</v>
      </c>
      <c r="B19" s="122">
        <f>C19/2</f>
        <v>17.142857142857142</v>
      </c>
      <c r="C19" s="122">
        <f>'o-sp-total'!B120</f>
        <v>34.285714285714285</v>
      </c>
      <c r="D19" s="123">
        <f>C19*1.5</f>
        <v>51.42857142857143</v>
      </c>
      <c r="E19" s="124">
        <f>F19/2</f>
        <v>0</v>
      </c>
      <c r="F19" s="122">
        <f>'o-sp-total'!E120</f>
        <v>0</v>
      </c>
      <c r="G19" s="122">
        <f>F19*1.5</f>
        <v>0</v>
      </c>
      <c r="I19" s="74"/>
      <c r="J19" s="4"/>
      <c r="K19" s="4"/>
      <c r="L19" s="4"/>
      <c r="M19" s="4"/>
      <c r="N19" s="4"/>
      <c r="O19" s="4"/>
      <c r="P19" s="4"/>
      <c r="Q19" s="4"/>
      <c r="R19" s="4"/>
      <c r="S19" s="4"/>
      <c r="T19" s="4"/>
      <c r="U19" s="4"/>
    </row>
    <row r="20" spans="1:21" ht="15">
      <c r="A20" s="107" t="s">
        <v>53</v>
      </c>
      <c r="B20" s="122">
        <f>C20/2</f>
        <v>57.142857142857146</v>
      </c>
      <c r="C20" s="122">
        <f>'o-sp-total'!B121</f>
        <v>114.28571428571429</v>
      </c>
      <c r="D20" s="123">
        <f>C20*1.5</f>
        <v>171.42857142857144</v>
      </c>
      <c r="E20" s="124">
        <f>F20/2</f>
        <v>0</v>
      </c>
      <c r="F20" s="122">
        <f>'o-sp-total'!E121</f>
        <v>0</v>
      </c>
      <c r="G20" s="122">
        <f>F20*1.5</f>
        <v>0</v>
      </c>
      <c r="I20" s="74"/>
      <c r="J20" s="4"/>
      <c r="K20" s="4"/>
      <c r="L20" s="4"/>
      <c r="M20" s="4"/>
      <c r="N20" s="4"/>
      <c r="O20" s="4"/>
      <c r="P20" s="4"/>
      <c r="Q20" s="4"/>
      <c r="R20" s="4"/>
      <c r="S20" s="4"/>
      <c r="T20" s="4"/>
      <c r="U20" s="4"/>
    </row>
    <row r="21" spans="1:21" ht="15">
      <c r="A21" s="107" t="s">
        <v>54</v>
      </c>
      <c r="B21" s="132">
        <f>C21*0.75</f>
        <v>34.28571428571428</v>
      </c>
      <c r="C21" s="132">
        <f>'o-sp-total'!B122</f>
        <v>45.71428571428571</v>
      </c>
      <c r="D21" s="133">
        <f>C21*1.25</f>
        <v>57.14285714285714</v>
      </c>
      <c r="E21" s="134">
        <f>F21</f>
        <v>0</v>
      </c>
      <c r="F21" s="132">
        <f>'o-sp-total'!E122</f>
        <v>0</v>
      </c>
      <c r="G21" s="132">
        <f>F21</f>
        <v>0</v>
      </c>
      <c r="I21" s="255"/>
      <c r="J21" s="255"/>
      <c r="K21" s="255"/>
      <c r="L21" s="4"/>
      <c r="M21" s="4"/>
      <c r="N21" s="4"/>
      <c r="O21" s="4"/>
      <c r="P21" s="4"/>
      <c r="Q21" s="4"/>
      <c r="R21" s="4"/>
      <c r="S21" s="4"/>
      <c r="T21" s="4"/>
      <c r="U21" s="4"/>
    </row>
    <row r="22" spans="1:21" ht="15">
      <c r="A22" s="112" t="s">
        <v>55</v>
      </c>
      <c r="B22" s="129">
        <f aca="true" t="shared" si="0" ref="B22:G22">SUM(B19:B21)</f>
        <v>108.57142857142857</v>
      </c>
      <c r="C22" s="129">
        <f t="shared" si="0"/>
        <v>194.28571428571428</v>
      </c>
      <c r="D22" s="130">
        <f t="shared" si="0"/>
        <v>280</v>
      </c>
      <c r="E22" s="131">
        <f t="shared" si="0"/>
        <v>0</v>
      </c>
      <c r="F22" s="129">
        <f t="shared" si="0"/>
        <v>0</v>
      </c>
      <c r="G22" s="129">
        <f t="shared" si="0"/>
        <v>0</v>
      </c>
      <c r="I22" s="4"/>
      <c r="J22" s="4"/>
      <c r="K22" s="4"/>
      <c r="L22" s="4"/>
      <c r="M22" s="4"/>
      <c r="N22" s="4"/>
      <c r="O22" s="4"/>
      <c r="P22" s="4"/>
      <c r="Q22" s="4"/>
      <c r="R22" s="4"/>
      <c r="S22" s="4"/>
      <c r="T22" s="4"/>
      <c r="U22" s="4"/>
    </row>
    <row r="23" spans="1:21" ht="15">
      <c r="A23" s="62"/>
      <c r="I23" s="4"/>
      <c r="J23" s="4"/>
      <c r="K23" s="4"/>
      <c r="L23" s="4"/>
      <c r="M23" s="4"/>
      <c r="N23" s="4"/>
      <c r="O23" s="4"/>
      <c r="P23" s="4"/>
      <c r="Q23" s="4"/>
      <c r="R23" s="4"/>
      <c r="S23" s="4"/>
      <c r="T23" s="4"/>
      <c r="U23" s="4"/>
    </row>
    <row r="24" spans="1:21" ht="15">
      <c r="A24" s="112" t="s">
        <v>157</v>
      </c>
      <c r="B24" s="129">
        <f>C24</f>
        <v>10331318.898235597</v>
      </c>
      <c r="C24" s="129">
        <f>'o-sp-total'!B125</f>
        <v>10331318.898235597</v>
      </c>
      <c r="D24" s="130">
        <f>C24</f>
        <v>10331318.898235597</v>
      </c>
      <c r="E24" s="131">
        <f>F24</f>
        <v>0</v>
      </c>
      <c r="F24" s="129">
        <f>'o-sp-total'!E125</f>
        <v>0</v>
      </c>
      <c r="G24" s="129">
        <f>F24</f>
        <v>0</v>
      </c>
      <c r="I24" s="4"/>
      <c r="J24" s="4"/>
      <c r="K24" s="4"/>
      <c r="L24" s="4"/>
      <c r="M24" s="4"/>
      <c r="N24" s="4"/>
      <c r="O24" s="4"/>
      <c r="P24" s="4"/>
      <c r="Q24" s="4"/>
      <c r="R24" s="4"/>
      <c r="S24" s="4"/>
      <c r="T24" s="4"/>
      <c r="U24" s="4"/>
    </row>
    <row r="25" spans="9:21" ht="15">
      <c r="I25" s="4"/>
      <c r="J25" s="4"/>
      <c r="K25" s="4"/>
      <c r="L25" s="4"/>
      <c r="M25" s="4"/>
      <c r="N25" s="4"/>
      <c r="O25" s="4"/>
      <c r="P25" s="4"/>
      <c r="Q25" s="4"/>
      <c r="R25" s="4"/>
      <c r="S25" s="4"/>
      <c r="T25" s="4"/>
      <c r="U25" s="4"/>
    </row>
    <row r="26" spans="1:21" ht="26.45">
      <c r="A26" s="127" t="s">
        <v>57</v>
      </c>
      <c r="B26" s="129">
        <f>C26*0.75</f>
        <v>80000000</v>
      </c>
      <c r="C26" s="129">
        <f>'o-sp-total'!B127</f>
        <v>106666666.66666667</v>
      </c>
      <c r="D26" s="130">
        <f>C26*1.25</f>
        <v>133333333.33333334</v>
      </c>
      <c r="E26" s="131">
        <f>F26*0.75</f>
        <v>0</v>
      </c>
      <c r="F26" s="129">
        <f>'o-sp-total'!E127</f>
        <v>0</v>
      </c>
      <c r="G26" s="129">
        <f>F26*1.25</f>
        <v>0</v>
      </c>
      <c r="I26" s="4"/>
      <c r="J26" s="4"/>
      <c r="K26" s="4"/>
      <c r="L26" s="4"/>
      <c r="M26" s="4"/>
      <c r="N26" s="4"/>
      <c r="O26" s="4"/>
      <c r="P26" s="4"/>
      <c r="Q26" s="4"/>
      <c r="R26" s="4"/>
      <c r="S26" s="4"/>
      <c r="T26" s="4"/>
      <c r="U26" s="4"/>
    </row>
    <row r="27" spans="9:21" ht="15">
      <c r="I27" s="4"/>
      <c r="J27" s="4"/>
      <c r="K27" s="4"/>
      <c r="L27" s="4"/>
      <c r="M27" s="4"/>
      <c r="N27" s="4"/>
      <c r="O27" s="4"/>
      <c r="P27" s="4"/>
      <c r="Q27" s="4"/>
      <c r="R27" s="4"/>
      <c r="S27" s="4"/>
      <c r="T27" s="4"/>
      <c r="U27" s="4"/>
    </row>
    <row r="28" spans="1:21" ht="15">
      <c r="A28" s="112" t="s">
        <v>58</v>
      </c>
      <c r="B28" s="129">
        <f aca="true" t="shared" si="1" ref="B28:G28">B14</f>
        <v>10156800</v>
      </c>
      <c r="C28" s="129">
        <f t="shared" si="1"/>
        <v>13468800</v>
      </c>
      <c r="D28" s="130">
        <f t="shared" si="1"/>
        <v>15676800</v>
      </c>
      <c r="E28" s="131">
        <f t="shared" si="1"/>
        <v>0</v>
      </c>
      <c r="F28" s="129">
        <f t="shared" si="1"/>
        <v>0</v>
      </c>
      <c r="G28" s="129">
        <f t="shared" si="1"/>
        <v>0</v>
      </c>
      <c r="I28" s="4"/>
      <c r="J28" s="4"/>
      <c r="K28" s="4"/>
      <c r="L28" s="4"/>
      <c r="M28" s="4"/>
      <c r="N28" s="4"/>
      <c r="O28" s="4"/>
      <c r="P28" s="4"/>
      <c r="Q28" s="4"/>
      <c r="R28" s="4"/>
      <c r="S28" s="4"/>
      <c r="T28" s="4"/>
      <c r="U28" s="4"/>
    </row>
    <row r="29" spans="9:21" ht="15">
      <c r="I29" s="4"/>
      <c r="J29" s="4"/>
      <c r="K29" s="4"/>
      <c r="L29" s="4"/>
      <c r="M29" s="4"/>
      <c r="N29" s="4"/>
      <c r="O29" s="4"/>
      <c r="P29" s="4"/>
      <c r="Q29" s="4"/>
      <c r="R29" s="4"/>
      <c r="S29" s="4"/>
      <c r="T29" s="4"/>
      <c r="U29" s="4"/>
    </row>
    <row r="30" spans="1:21" ht="15">
      <c r="A30" s="112" t="s">
        <v>59</v>
      </c>
      <c r="B30" s="114">
        <f>IF(C22&lt;&gt;0,C30/C22*B22,"0")</f>
        <v>10857142.857142856</v>
      </c>
      <c r="C30" s="114">
        <f>'o-sp-total'!B131</f>
        <v>19428571.42857143</v>
      </c>
      <c r="D30" s="135">
        <f>IF(C22&lt;&gt;0,C30/C22*D22,"0")</f>
        <v>28000000</v>
      </c>
      <c r="E30" s="136" t="str">
        <f>IF(F22&lt;&gt;0,F30/F22*E22,"0")</f>
        <v>0</v>
      </c>
      <c r="F30" s="114">
        <f>'o-sp-total'!E131</f>
        <v>0</v>
      </c>
      <c r="G30" s="114" t="str">
        <f>IF(F22&lt;&gt;0,F30/F22*G22,"0")</f>
        <v>0</v>
      </c>
      <c r="I30" s="4"/>
      <c r="J30" s="4"/>
      <c r="K30" s="4"/>
      <c r="L30" s="4"/>
      <c r="M30" s="4"/>
      <c r="N30" s="4"/>
      <c r="O30" s="4"/>
      <c r="P30" s="4"/>
      <c r="Q30" s="4"/>
      <c r="R30" s="4"/>
      <c r="S30" s="4"/>
      <c r="T30" s="4"/>
      <c r="U30" s="4"/>
    </row>
    <row r="31" spans="1:21" ht="15">
      <c r="A31" s="62"/>
      <c r="I31" s="4"/>
      <c r="J31" s="4"/>
      <c r="K31" s="4"/>
      <c r="L31" s="4"/>
      <c r="M31" s="4"/>
      <c r="N31" s="4"/>
      <c r="O31" s="4"/>
      <c r="P31" s="4"/>
      <c r="Q31" s="4"/>
      <c r="R31" s="4"/>
      <c r="S31" s="4"/>
      <c r="T31" s="4"/>
      <c r="U31" s="4"/>
    </row>
    <row r="32" spans="1:21" ht="15">
      <c r="A32" s="112" t="s">
        <v>60</v>
      </c>
      <c r="B32" s="114">
        <f>IF(C22&lt;&gt;0,C32/C22*B22,"0")</f>
        <v>0</v>
      </c>
      <c r="C32" s="114">
        <f>'o-sp-total'!B133</f>
        <v>0</v>
      </c>
      <c r="D32" s="135">
        <f>IF(C22&lt;&gt;0,C32/C22*D22,"0")</f>
        <v>0</v>
      </c>
      <c r="E32" s="136" t="str">
        <f>IF(F22&lt;&gt;0,F32/F22*E22,"0")</f>
        <v>0</v>
      </c>
      <c r="F32" s="114">
        <f>'o-sp-total'!E133</f>
        <v>0</v>
      </c>
      <c r="G32" s="114" t="str">
        <f>IF(F22&lt;&gt;0,F32/F22*G22,"0")</f>
        <v>0</v>
      </c>
      <c r="I32" s="4"/>
      <c r="J32" s="4"/>
      <c r="K32" s="4"/>
      <c r="L32" s="4"/>
      <c r="M32" s="4"/>
      <c r="N32" s="4"/>
      <c r="O32" s="4"/>
      <c r="P32" s="4"/>
      <c r="Q32" s="4"/>
      <c r="R32" s="4"/>
      <c r="S32" s="4"/>
      <c r="T32" s="4"/>
      <c r="U32" s="4"/>
    </row>
    <row r="33" spans="1:21" ht="15">
      <c r="A33" s="62"/>
      <c r="I33" s="4"/>
      <c r="J33" s="4"/>
      <c r="K33" s="4"/>
      <c r="L33" s="4"/>
      <c r="M33" s="4"/>
      <c r="N33" s="4"/>
      <c r="O33" s="4"/>
      <c r="P33" s="4"/>
      <c r="Q33" s="4"/>
      <c r="R33" s="4"/>
      <c r="S33" s="4"/>
      <c r="T33" s="4"/>
      <c r="U33" s="4"/>
    </row>
    <row r="34" spans="1:21" ht="15">
      <c r="A34" s="112" t="s">
        <v>61</v>
      </c>
      <c r="B34" s="129">
        <f>C34/4*3</f>
        <v>12000000</v>
      </c>
      <c r="C34" s="129">
        <f>'o-sp-total'!B135</f>
        <v>16000000</v>
      </c>
      <c r="D34" s="130">
        <f>C34*1.25</f>
        <v>20000000</v>
      </c>
      <c r="E34" s="131">
        <f>F34/4*3</f>
        <v>0</v>
      </c>
      <c r="F34" s="129">
        <f>'o-sp-total'!E135</f>
        <v>0</v>
      </c>
      <c r="G34" s="129">
        <f>F34*1.25</f>
        <v>0</v>
      </c>
      <c r="I34" s="4"/>
      <c r="J34" s="4"/>
      <c r="K34" s="4"/>
      <c r="L34" s="4"/>
      <c r="M34" s="4"/>
      <c r="N34" s="4"/>
      <c r="O34" s="4"/>
      <c r="P34" s="4"/>
      <c r="Q34" s="4"/>
      <c r="R34" s="4"/>
      <c r="S34" s="4"/>
      <c r="T34" s="4"/>
      <c r="U34" s="4"/>
    </row>
    <row r="35" spans="1:21" ht="15">
      <c r="A35" s="62"/>
      <c r="I35" s="4"/>
      <c r="J35" s="4"/>
      <c r="K35" s="4"/>
      <c r="L35" s="4"/>
      <c r="M35" s="4"/>
      <c r="N35" s="4"/>
      <c r="O35" s="4"/>
      <c r="P35" s="4"/>
      <c r="Q35" s="4"/>
      <c r="R35" s="4"/>
      <c r="S35" s="4"/>
      <c r="T35" s="4"/>
      <c r="U35" s="4"/>
    </row>
    <row r="36" spans="1:21" ht="15">
      <c r="A36" s="110" t="s">
        <v>62</v>
      </c>
      <c r="B36" s="129">
        <f aca="true" t="shared" si="2" ref="B36:G36">B24+B26+B28+B30+B32+B34</f>
        <v>123345261.75537844</v>
      </c>
      <c r="C36" s="129">
        <f t="shared" si="2"/>
        <v>165895356.9934737</v>
      </c>
      <c r="D36" s="130">
        <f t="shared" si="2"/>
        <v>207341452.23156893</v>
      </c>
      <c r="E36" s="131">
        <f t="shared" si="2"/>
        <v>0</v>
      </c>
      <c r="F36" s="129">
        <f t="shared" si="2"/>
        <v>0</v>
      </c>
      <c r="G36" s="129">
        <f t="shared" si="2"/>
        <v>0</v>
      </c>
      <c r="I36" s="4"/>
      <c r="J36" s="4"/>
      <c r="K36" s="4"/>
      <c r="L36" s="4"/>
      <c r="M36" s="4"/>
      <c r="N36" s="4"/>
      <c r="O36" s="4"/>
      <c r="P36" s="4"/>
      <c r="Q36" s="4"/>
      <c r="R36" s="4"/>
      <c r="S36" s="4"/>
      <c r="T36" s="4"/>
      <c r="U36" s="4"/>
    </row>
    <row r="37" spans="9:21" ht="15">
      <c r="I37" s="4"/>
      <c r="J37" s="4"/>
      <c r="K37" s="4"/>
      <c r="L37" s="4"/>
      <c r="M37" s="4"/>
      <c r="N37" s="4"/>
      <c r="O37" s="4"/>
      <c r="P37" s="4"/>
      <c r="Q37" s="4"/>
      <c r="R37" s="4"/>
      <c r="S37" s="4"/>
      <c r="T37" s="4"/>
      <c r="U37" s="4"/>
    </row>
    <row r="38" spans="1:21" ht="15">
      <c r="A38" s="4"/>
      <c r="B38" s="4"/>
      <c r="C38" s="4"/>
      <c r="D38" s="4"/>
      <c r="E38" s="4"/>
      <c r="F38" s="4"/>
      <c r="G38" s="4"/>
      <c r="H38" s="4"/>
      <c r="I38" s="4"/>
      <c r="J38" s="4"/>
      <c r="K38" s="4"/>
      <c r="L38" s="4"/>
      <c r="M38" s="4"/>
      <c r="N38" s="4"/>
      <c r="O38" s="4"/>
      <c r="P38" s="4"/>
      <c r="Q38" s="4"/>
      <c r="R38" s="4"/>
      <c r="S38" s="4"/>
      <c r="T38" s="4"/>
      <c r="U38" s="4"/>
    </row>
    <row r="39" spans="1:21" ht="15">
      <c r="A39" s="4"/>
      <c r="B39" s="4"/>
      <c r="C39" s="4"/>
      <c r="D39" s="4"/>
      <c r="E39" s="4"/>
      <c r="F39" s="4"/>
      <c r="G39" s="4"/>
      <c r="H39" s="4"/>
      <c r="I39" s="4"/>
      <c r="J39" s="4"/>
      <c r="K39" s="4"/>
      <c r="L39" s="4"/>
      <c r="M39" s="4"/>
      <c r="N39" s="4"/>
      <c r="O39" s="4"/>
      <c r="P39" s="4"/>
      <c r="Q39" s="4"/>
      <c r="R39" s="4"/>
      <c r="S39" s="4"/>
      <c r="T39" s="4"/>
      <c r="U39" s="4"/>
    </row>
    <row r="40" spans="1:21" ht="15">
      <c r="A40" s="4"/>
      <c r="B40" s="4"/>
      <c r="C40" s="4"/>
      <c r="D40" s="4"/>
      <c r="E40" s="4"/>
      <c r="F40" s="4"/>
      <c r="G40" s="4"/>
      <c r="H40" s="4"/>
      <c r="I40" s="4"/>
      <c r="J40" s="4"/>
      <c r="K40" s="4"/>
      <c r="L40" s="4"/>
      <c r="M40" s="4"/>
      <c r="N40" s="4"/>
      <c r="O40" s="4"/>
      <c r="P40" s="4"/>
      <c r="Q40" s="4"/>
      <c r="R40" s="4"/>
      <c r="S40" s="4"/>
      <c r="T40" s="4"/>
      <c r="U40" s="4"/>
    </row>
    <row r="41" spans="1:21" ht="15">
      <c r="A41" s="4"/>
      <c r="B41" s="4"/>
      <c r="C41" s="4"/>
      <c r="D41" s="4"/>
      <c r="E41" s="4"/>
      <c r="F41" s="4"/>
      <c r="G41" s="4"/>
      <c r="H41" s="4"/>
      <c r="I41" s="4"/>
      <c r="J41" s="4"/>
      <c r="K41" s="4"/>
      <c r="L41" s="4"/>
      <c r="M41" s="4"/>
      <c r="N41" s="4"/>
      <c r="O41" s="4"/>
      <c r="P41" s="4"/>
      <c r="Q41" s="4"/>
      <c r="R41" s="4"/>
      <c r="S41" s="4"/>
      <c r="T41" s="4"/>
      <c r="U41" s="4"/>
    </row>
    <row r="42" spans="1:21" ht="15">
      <c r="A42" s="4"/>
      <c r="B42" s="4"/>
      <c r="C42" s="4"/>
      <c r="D42" s="4"/>
      <c r="E42" s="4"/>
      <c r="F42" s="4"/>
      <c r="G42" s="4"/>
      <c r="H42" s="4"/>
      <c r="I42" s="4"/>
      <c r="J42" s="4"/>
      <c r="K42" s="4"/>
      <c r="L42" s="4"/>
      <c r="M42" s="4"/>
      <c r="N42" s="4"/>
      <c r="O42" s="4"/>
      <c r="P42" s="4"/>
      <c r="Q42" s="4"/>
      <c r="R42" s="4"/>
      <c r="S42" s="4"/>
      <c r="T42" s="4"/>
      <c r="U42" s="4"/>
    </row>
    <row r="43" spans="1:21" ht="15">
      <c r="A43" s="4"/>
      <c r="B43" s="4"/>
      <c r="C43" s="4"/>
      <c r="D43" s="4"/>
      <c r="E43" s="4"/>
      <c r="F43" s="4"/>
      <c r="G43" s="4"/>
      <c r="H43" s="4"/>
      <c r="I43" s="4"/>
      <c r="J43" s="4"/>
      <c r="K43" s="4"/>
      <c r="L43" s="4"/>
      <c r="M43" s="4"/>
      <c r="N43" s="4"/>
      <c r="O43" s="4"/>
      <c r="P43" s="4"/>
      <c r="Q43" s="4"/>
      <c r="R43" s="4"/>
      <c r="S43" s="4"/>
      <c r="T43" s="4"/>
      <c r="U43" s="4"/>
    </row>
    <row r="44" spans="1:21" ht="15">
      <c r="A44" s="4"/>
      <c r="B44" s="4"/>
      <c r="C44" s="4"/>
      <c r="D44" s="4"/>
      <c r="E44" s="4"/>
      <c r="F44" s="4"/>
      <c r="G44" s="4"/>
      <c r="H44" s="4"/>
      <c r="I44" s="4"/>
      <c r="J44" s="4"/>
      <c r="K44" s="4"/>
      <c r="L44" s="4"/>
      <c r="M44" s="4"/>
      <c r="N44" s="4"/>
      <c r="O44" s="4"/>
      <c r="P44" s="4"/>
      <c r="Q44" s="4"/>
      <c r="R44" s="4"/>
      <c r="S44" s="4"/>
      <c r="T44" s="4"/>
      <c r="U44" s="4"/>
    </row>
    <row r="45" spans="1:21" ht="15">
      <c r="A45" s="4"/>
      <c r="B45" s="4"/>
      <c r="C45" s="4"/>
      <c r="D45" s="4"/>
      <c r="E45" s="4"/>
      <c r="F45" s="4"/>
      <c r="G45" s="4"/>
      <c r="H45" s="4"/>
      <c r="I45" s="4"/>
      <c r="J45" s="4"/>
      <c r="K45" s="4"/>
      <c r="L45" s="4"/>
      <c r="M45" s="4"/>
      <c r="N45" s="4"/>
      <c r="O45" s="4"/>
      <c r="P45" s="4"/>
      <c r="Q45" s="4"/>
      <c r="R45" s="4"/>
      <c r="S45" s="4"/>
      <c r="T45" s="4"/>
      <c r="U45" s="4"/>
    </row>
    <row r="46" spans="1:21" ht="15">
      <c r="A46" s="4"/>
      <c r="B46" s="4"/>
      <c r="C46" s="4"/>
      <c r="D46" s="4"/>
      <c r="E46" s="4"/>
      <c r="F46" s="4"/>
      <c r="G46" s="4"/>
      <c r="H46" s="4"/>
      <c r="I46" s="4"/>
      <c r="J46" s="4"/>
      <c r="K46" s="4"/>
      <c r="L46" s="4"/>
      <c r="M46" s="4"/>
      <c r="N46" s="4"/>
      <c r="O46" s="4"/>
      <c r="P46" s="4"/>
      <c r="Q46" s="4"/>
      <c r="R46" s="4"/>
      <c r="S46" s="4"/>
      <c r="T46" s="4"/>
      <c r="U46" s="4"/>
    </row>
    <row r="47" spans="1:21" ht="15">
      <c r="A47" s="4"/>
      <c r="B47" s="4"/>
      <c r="C47" s="4"/>
      <c r="D47" s="4"/>
      <c r="E47" s="4"/>
      <c r="F47" s="4"/>
      <c r="G47" s="4"/>
      <c r="H47" s="4"/>
      <c r="I47" s="4"/>
      <c r="J47" s="4"/>
      <c r="K47" s="4"/>
      <c r="L47" s="4"/>
      <c r="M47" s="4"/>
      <c r="N47" s="4"/>
      <c r="O47" s="4"/>
      <c r="P47" s="4"/>
      <c r="Q47" s="4"/>
      <c r="R47" s="4"/>
      <c r="S47" s="4"/>
      <c r="T47" s="4"/>
      <c r="U47" s="4"/>
    </row>
    <row r="48" spans="1:21" ht="15">
      <c r="A48" s="4"/>
      <c r="B48" s="4"/>
      <c r="C48" s="4"/>
      <c r="D48" s="4"/>
      <c r="E48" s="4"/>
      <c r="F48" s="4"/>
      <c r="G48" s="4"/>
      <c r="H48" s="4"/>
      <c r="I48" s="4"/>
      <c r="J48" s="4"/>
      <c r="K48" s="4"/>
      <c r="L48" s="4"/>
      <c r="M48" s="4"/>
      <c r="N48" s="4"/>
      <c r="O48" s="4"/>
      <c r="P48" s="4"/>
      <c r="Q48" s="4"/>
      <c r="R48" s="4"/>
      <c r="S48" s="4"/>
      <c r="T48" s="4"/>
      <c r="U48" s="4"/>
    </row>
    <row r="49" spans="1:21" ht="15">
      <c r="A49" s="4"/>
      <c r="B49" s="4"/>
      <c r="C49" s="4"/>
      <c r="D49" s="4"/>
      <c r="E49" s="4"/>
      <c r="F49" s="4"/>
      <c r="G49" s="4"/>
      <c r="H49" s="4"/>
      <c r="I49" s="4"/>
      <c r="J49" s="4"/>
      <c r="K49" s="4"/>
      <c r="L49" s="4"/>
      <c r="M49" s="4"/>
      <c r="N49" s="4"/>
      <c r="O49" s="4"/>
      <c r="P49" s="4"/>
      <c r="Q49" s="4"/>
      <c r="R49" s="4"/>
      <c r="S49" s="4"/>
      <c r="T49" s="4"/>
      <c r="U49" s="4"/>
    </row>
    <row r="50" spans="1:21" ht="15">
      <c r="A50" s="4"/>
      <c r="B50" s="4"/>
      <c r="C50" s="4"/>
      <c r="D50" s="4"/>
      <c r="E50" s="4"/>
      <c r="F50" s="4"/>
      <c r="G50" s="4"/>
      <c r="H50" s="4"/>
      <c r="I50" s="4"/>
      <c r="J50" s="4"/>
      <c r="K50" s="4"/>
      <c r="L50" s="4"/>
      <c r="M50" s="4"/>
      <c r="N50" s="4"/>
      <c r="O50" s="4"/>
      <c r="P50" s="4"/>
      <c r="Q50" s="4"/>
      <c r="R50" s="4"/>
      <c r="S50" s="4"/>
      <c r="T50" s="4"/>
      <c r="U50" s="4"/>
    </row>
    <row r="51" spans="1:21" ht="15">
      <c r="A51" s="4"/>
      <c r="B51" s="4"/>
      <c r="C51" s="4"/>
      <c r="D51" s="4"/>
      <c r="E51" s="4"/>
      <c r="F51" s="4"/>
      <c r="G51" s="4"/>
      <c r="H51" s="4"/>
      <c r="I51" s="4"/>
      <c r="J51" s="4"/>
      <c r="K51" s="4"/>
      <c r="L51" s="4"/>
      <c r="M51" s="4"/>
      <c r="N51" s="4"/>
      <c r="O51" s="4"/>
      <c r="P51" s="4"/>
      <c r="Q51" s="4"/>
      <c r="R51" s="4"/>
      <c r="S51" s="4"/>
      <c r="T51" s="4"/>
      <c r="U51" s="4"/>
    </row>
    <row r="52" spans="1:21" ht="15">
      <c r="A52" s="4"/>
      <c r="B52" s="4"/>
      <c r="C52" s="4"/>
      <c r="D52" s="4"/>
      <c r="E52" s="4"/>
      <c r="F52" s="4"/>
      <c r="G52" s="4"/>
      <c r="H52" s="4"/>
      <c r="I52" s="4"/>
      <c r="J52" s="4"/>
      <c r="K52" s="4"/>
      <c r="L52" s="4"/>
      <c r="M52" s="4"/>
      <c r="N52" s="4"/>
      <c r="O52" s="4"/>
      <c r="P52" s="4"/>
      <c r="Q52" s="4"/>
      <c r="R52" s="4"/>
      <c r="S52" s="4"/>
      <c r="T52" s="4"/>
      <c r="U52" s="4"/>
    </row>
    <row r="53" spans="1:21" ht="15">
      <c r="A53" s="4"/>
      <c r="B53" s="4"/>
      <c r="C53" s="4"/>
      <c r="D53" s="4"/>
      <c r="E53" s="4"/>
      <c r="F53" s="4"/>
      <c r="G53" s="4"/>
      <c r="H53" s="4"/>
      <c r="I53" s="4"/>
      <c r="J53" s="4"/>
      <c r="K53" s="4"/>
      <c r="L53" s="4"/>
      <c r="M53" s="4"/>
      <c r="N53" s="4"/>
      <c r="O53" s="4"/>
      <c r="P53" s="4"/>
      <c r="Q53" s="4"/>
      <c r="R53" s="4"/>
      <c r="S53" s="4"/>
      <c r="T53" s="4"/>
      <c r="U53" s="4"/>
    </row>
    <row r="54" spans="1:21" ht="15">
      <c r="A54" s="4"/>
      <c r="B54" s="4"/>
      <c r="C54" s="4"/>
      <c r="D54" s="4"/>
      <c r="E54" s="4"/>
      <c r="F54" s="4"/>
      <c r="G54" s="4"/>
      <c r="H54" s="4"/>
      <c r="I54" s="4"/>
      <c r="J54" s="4"/>
      <c r="K54" s="4"/>
      <c r="L54" s="4"/>
      <c r="M54" s="4"/>
      <c r="N54" s="4"/>
      <c r="O54" s="4"/>
      <c r="P54" s="4"/>
      <c r="Q54" s="4"/>
      <c r="R54" s="4"/>
      <c r="S54" s="4"/>
      <c r="T54" s="4"/>
      <c r="U54" s="4"/>
    </row>
    <row r="55" spans="1:21" ht="15">
      <c r="A55" s="4"/>
      <c r="B55" s="4"/>
      <c r="C55" s="4"/>
      <c r="D55" s="4"/>
      <c r="E55" s="4"/>
      <c r="F55" s="4"/>
      <c r="G55" s="4"/>
      <c r="H55" s="4"/>
      <c r="I55" s="4"/>
      <c r="J55" s="4"/>
      <c r="K55" s="4"/>
      <c r="L55" s="4"/>
      <c r="M55" s="4"/>
      <c r="N55" s="4"/>
      <c r="O55" s="4"/>
      <c r="P55" s="4"/>
      <c r="Q55" s="4"/>
      <c r="R55" s="4"/>
      <c r="S55" s="4"/>
      <c r="T55" s="4"/>
      <c r="U55" s="4"/>
    </row>
    <row r="56" spans="1:21" ht="15">
      <c r="A56" s="4"/>
      <c r="B56" s="4"/>
      <c r="C56" s="4"/>
      <c r="D56" s="4"/>
      <c r="E56" s="4"/>
      <c r="F56" s="4"/>
      <c r="G56" s="4"/>
      <c r="H56" s="4"/>
      <c r="I56" s="4"/>
      <c r="J56" s="4"/>
      <c r="K56" s="4"/>
      <c r="L56" s="4"/>
      <c r="M56" s="4"/>
      <c r="N56" s="4"/>
      <c r="O56" s="4"/>
      <c r="P56" s="4"/>
      <c r="Q56" s="4"/>
      <c r="R56" s="4"/>
      <c r="S56" s="4"/>
      <c r="T56" s="4"/>
      <c r="U56" s="4"/>
    </row>
    <row r="57" spans="1:21" ht="15">
      <c r="A57" s="4"/>
      <c r="B57" s="4"/>
      <c r="C57" s="4"/>
      <c r="D57" s="4"/>
      <c r="E57" s="4"/>
      <c r="F57" s="4"/>
      <c r="G57" s="4"/>
      <c r="H57" s="4"/>
      <c r="I57" s="4"/>
      <c r="J57" s="4"/>
      <c r="K57" s="4"/>
      <c r="L57" s="4"/>
      <c r="M57" s="4"/>
      <c r="N57" s="4"/>
      <c r="O57" s="4"/>
      <c r="P57" s="4"/>
      <c r="Q57" s="4"/>
      <c r="R57" s="4"/>
      <c r="S57" s="4"/>
      <c r="T57" s="4"/>
      <c r="U57" s="4"/>
    </row>
    <row r="58" spans="1:21" ht="15">
      <c r="A58" s="4"/>
      <c r="B58" s="4"/>
      <c r="C58" s="4"/>
      <c r="D58" s="4"/>
      <c r="E58" s="4"/>
      <c r="F58" s="4"/>
      <c r="G58" s="4"/>
      <c r="H58" s="4"/>
      <c r="I58" s="4"/>
      <c r="J58" s="4"/>
      <c r="K58" s="4"/>
      <c r="L58" s="4"/>
      <c r="M58" s="4"/>
      <c r="N58" s="4"/>
      <c r="O58" s="4"/>
      <c r="P58" s="4"/>
      <c r="Q58" s="4"/>
      <c r="R58" s="4"/>
      <c r="S58" s="4"/>
      <c r="T58" s="4"/>
      <c r="U58" s="4"/>
    </row>
    <row r="59" spans="1:21" ht="15">
      <c r="A59" s="4"/>
      <c r="B59" s="4"/>
      <c r="C59" s="4"/>
      <c r="D59" s="4"/>
      <c r="E59" s="4"/>
      <c r="F59" s="4"/>
      <c r="G59" s="4"/>
      <c r="H59" s="4"/>
      <c r="I59" s="4"/>
      <c r="J59" s="4"/>
      <c r="K59" s="4"/>
      <c r="L59" s="4"/>
      <c r="M59" s="4"/>
      <c r="N59" s="4"/>
      <c r="O59" s="4"/>
      <c r="P59" s="4"/>
      <c r="Q59" s="4"/>
      <c r="R59" s="4"/>
      <c r="S59" s="4"/>
      <c r="T59" s="4"/>
      <c r="U59" s="4"/>
    </row>
    <row r="60" spans="1:21" ht="15">
      <c r="A60" s="4"/>
      <c r="B60" s="4"/>
      <c r="C60" s="4"/>
      <c r="D60" s="4"/>
      <c r="E60" s="4"/>
      <c r="F60" s="4"/>
      <c r="G60" s="4"/>
      <c r="H60" s="4"/>
      <c r="I60" s="4"/>
      <c r="J60" s="4"/>
      <c r="K60" s="4"/>
      <c r="L60" s="4"/>
      <c r="M60" s="4"/>
      <c r="N60" s="4"/>
      <c r="O60" s="4"/>
      <c r="P60" s="4"/>
      <c r="Q60" s="4"/>
      <c r="R60" s="4"/>
      <c r="S60" s="4"/>
      <c r="T60" s="4"/>
      <c r="U60" s="4"/>
    </row>
    <row r="61" spans="1:21" ht="15">
      <c r="A61" s="4"/>
      <c r="B61" s="4"/>
      <c r="C61" s="4"/>
      <c r="D61" s="4"/>
      <c r="E61" s="4"/>
      <c r="F61" s="4"/>
      <c r="G61" s="4"/>
      <c r="H61" s="4"/>
      <c r="I61" s="4"/>
      <c r="J61" s="4"/>
      <c r="K61" s="4"/>
      <c r="L61" s="4"/>
      <c r="M61" s="4"/>
      <c r="N61" s="4"/>
      <c r="O61" s="4"/>
      <c r="P61" s="4"/>
      <c r="Q61" s="4"/>
      <c r="R61" s="4"/>
      <c r="S61" s="4"/>
      <c r="T61" s="4"/>
      <c r="U61" s="4"/>
    </row>
    <row r="62" spans="1:21" ht="15">
      <c r="A62" s="4"/>
      <c r="B62" s="4"/>
      <c r="C62" s="4"/>
      <c r="D62" s="4"/>
      <c r="E62" s="4"/>
      <c r="F62" s="4"/>
      <c r="G62" s="4"/>
      <c r="H62" s="4"/>
      <c r="I62" s="4"/>
      <c r="J62" s="4"/>
      <c r="K62" s="4"/>
      <c r="L62" s="4"/>
      <c r="M62" s="4"/>
      <c r="N62" s="4"/>
      <c r="O62" s="4"/>
      <c r="P62" s="4"/>
      <c r="Q62" s="4"/>
      <c r="R62" s="4"/>
      <c r="S62" s="4"/>
      <c r="T62" s="4"/>
      <c r="U62" s="4"/>
    </row>
    <row r="63" spans="1:21" ht="15">
      <c r="A63" s="4"/>
      <c r="B63" s="4"/>
      <c r="C63" s="4"/>
      <c r="D63" s="4"/>
      <c r="E63" s="4"/>
      <c r="F63" s="4"/>
      <c r="G63" s="4"/>
      <c r="H63" s="4"/>
      <c r="I63" s="4"/>
      <c r="J63" s="4"/>
      <c r="K63" s="4"/>
      <c r="L63" s="4"/>
      <c r="M63" s="4"/>
      <c r="N63" s="4"/>
      <c r="O63" s="4"/>
      <c r="P63" s="4"/>
      <c r="Q63" s="4"/>
      <c r="R63" s="4"/>
      <c r="S63" s="4"/>
      <c r="T63" s="4"/>
      <c r="U63" s="4"/>
    </row>
    <row r="64" spans="1:21" ht="15">
      <c r="A64" s="4"/>
      <c r="B64" s="4"/>
      <c r="C64" s="4"/>
      <c r="D64" s="4"/>
      <c r="E64" s="4"/>
      <c r="F64" s="4"/>
      <c r="G64" s="4"/>
      <c r="H64" s="4"/>
      <c r="I64" s="4"/>
      <c r="J64" s="4"/>
      <c r="K64" s="4"/>
      <c r="L64" s="4"/>
      <c r="M64" s="4"/>
      <c r="N64" s="4"/>
      <c r="O64" s="4"/>
      <c r="P64" s="4"/>
      <c r="Q64" s="4"/>
      <c r="R64" s="4"/>
      <c r="S64" s="4"/>
      <c r="T64" s="4"/>
      <c r="U64" s="4"/>
    </row>
    <row r="65" spans="1:21" ht="15">
      <c r="A65" s="4"/>
      <c r="B65" s="4"/>
      <c r="C65" s="4"/>
      <c r="D65" s="4"/>
      <c r="E65" s="4"/>
      <c r="F65" s="4"/>
      <c r="G65" s="4"/>
      <c r="H65" s="4"/>
      <c r="I65" s="4"/>
      <c r="J65" s="4"/>
      <c r="K65" s="4"/>
      <c r="L65" s="4"/>
      <c r="M65" s="4"/>
      <c r="N65" s="4"/>
      <c r="O65" s="4"/>
      <c r="P65" s="4"/>
      <c r="Q65" s="4"/>
      <c r="R65" s="4"/>
      <c r="S65" s="4"/>
      <c r="T65" s="4"/>
      <c r="U65" s="4"/>
    </row>
    <row r="66" spans="1:21" ht="15">
      <c r="A66" s="4"/>
      <c r="B66" s="4"/>
      <c r="C66" s="4"/>
      <c r="D66" s="4"/>
      <c r="E66" s="106"/>
      <c r="F66" s="4"/>
      <c r="G66" s="4"/>
      <c r="H66" s="4"/>
      <c r="I66" s="4"/>
      <c r="J66" s="4"/>
      <c r="K66" s="4"/>
      <c r="L66" s="4"/>
      <c r="M66" s="4"/>
      <c r="N66" s="4"/>
      <c r="O66" s="4"/>
      <c r="P66" s="4"/>
      <c r="Q66" s="4"/>
      <c r="R66" s="4"/>
      <c r="S66" s="4"/>
      <c r="T66" s="4"/>
      <c r="U66" s="4"/>
    </row>
  </sheetData>
  <sheetProtection algorithmName="SHA-512" hashValue="EFzgUnsR+ZM0Rwf/6LULnN3sjiY0gQTNNVV4VqKdu+Yh/TRWMr8ie8+Z27NCP/MlPrNRGMroqiie2+y/WEnH3w==" saltValue="eLOGTJkhlSAGxJEck2o/WQ==" spinCount="100000" sheet="1" objects="1" scenarios="1"/>
  <mergeCells count="6">
    <mergeCell ref="I21:K21"/>
    <mergeCell ref="B5:D5"/>
    <mergeCell ref="E5:G5"/>
    <mergeCell ref="I15:K15"/>
    <mergeCell ref="B17:D17"/>
    <mergeCell ref="E17:G17"/>
  </mergeCells>
  <hyperlinks>
    <hyperlink ref="I15" location="Overslag!A3" display="Tilbage til overslagsmodel"/>
  </hyperlink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F684-B108-4AC6-8B6F-164DAABFC134}">
  <dimension ref="A1:AG149"/>
  <sheetViews>
    <sheetView workbookViewId="0" topLeftCell="A1">
      <selection activeCell="E14" sqref="E14:G14"/>
    </sheetView>
  </sheetViews>
  <sheetFormatPr defaultColWidth="9.140625" defaultRowHeight="15"/>
  <cols>
    <col min="1" max="1" width="63.7109375" style="0" customWidth="1"/>
    <col min="2" max="3" width="10.7109375" style="0" customWidth="1"/>
  </cols>
  <sheetData>
    <row r="1" spans="1:29" ht="15">
      <c r="A1" s="158"/>
      <c r="B1" s="158"/>
      <c r="C1" s="158"/>
      <c r="D1" s="158"/>
      <c r="E1" s="158"/>
      <c r="F1" s="158"/>
      <c r="G1" s="158"/>
      <c r="H1" s="158"/>
      <c r="I1" s="158"/>
      <c r="J1" s="158"/>
      <c r="K1" s="158"/>
      <c r="L1" s="158"/>
      <c r="M1" s="158"/>
      <c r="N1" s="158"/>
      <c r="O1" s="158"/>
      <c r="P1" s="158"/>
      <c r="Q1" s="158"/>
      <c r="R1" s="158"/>
      <c r="S1" s="158"/>
      <c r="T1" s="158"/>
      <c r="U1" s="159"/>
      <c r="V1" s="159"/>
      <c r="W1" s="159"/>
      <c r="X1" s="159"/>
      <c r="Y1" s="159"/>
      <c r="Z1" s="159"/>
      <c r="AA1" s="159"/>
      <c r="AB1" s="159"/>
      <c r="AC1" s="159"/>
    </row>
    <row r="2" spans="1:29" ht="15">
      <c r="A2" s="158"/>
      <c r="B2" s="158"/>
      <c r="C2" s="158"/>
      <c r="D2" s="158"/>
      <c r="E2" s="158"/>
      <c r="F2" s="158"/>
      <c r="G2" s="160"/>
      <c r="H2" s="158"/>
      <c r="I2" s="158"/>
      <c r="J2" s="158"/>
      <c r="K2" s="158"/>
      <c r="L2" s="158"/>
      <c r="M2" s="158"/>
      <c r="N2" s="158"/>
      <c r="O2" s="158"/>
      <c r="P2" s="158"/>
      <c r="Q2" s="158"/>
      <c r="R2" s="158"/>
      <c r="S2" s="158"/>
      <c r="T2" s="158"/>
      <c r="U2" s="159"/>
      <c r="V2" s="159"/>
      <c r="W2" s="159"/>
      <c r="X2" s="159"/>
      <c r="Y2" s="159"/>
      <c r="Z2" s="159"/>
      <c r="AA2" s="159"/>
      <c r="AB2" s="159"/>
      <c r="AC2" s="159"/>
    </row>
    <row r="3" spans="1:33" ht="15">
      <c r="A3" s="158"/>
      <c r="B3" s="158"/>
      <c r="C3" s="158"/>
      <c r="D3" s="158"/>
      <c r="E3" s="158"/>
      <c r="F3" s="158"/>
      <c r="G3" s="158"/>
      <c r="H3" s="158"/>
      <c r="I3" s="158"/>
      <c r="J3" s="158"/>
      <c r="K3" s="158"/>
      <c r="L3" s="158"/>
      <c r="M3" s="158"/>
      <c r="N3" s="158"/>
      <c r="O3" s="158"/>
      <c r="P3" s="158"/>
      <c r="Q3" s="158"/>
      <c r="R3" s="158"/>
      <c r="S3" s="158"/>
      <c r="T3" s="158"/>
      <c r="U3" s="159"/>
      <c r="V3" s="159"/>
      <c r="W3" s="159"/>
      <c r="X3" s="159"/>
      <c r="Y3" s="159"/>
      <c r="Z3" s="159"/>
      <c r="AA3" s="159"/>
      <c r="AB3" s="159"/>
      <c r="AC3" s="159"/>
      <c r="AG3" s="137"/>
    </row>
    <row r="4" spans="1:29" ht="15">
      <c r="A4" s="158"/>
      <c r="B4" s="158"/>
      <c r="C4" s="158"/>
      <c r="D4" s="158"/>
      <c r="E4" s="158"/>
      <c r="F4" s="158"/>
      <c r="G4" s="158"/>
      <c r="H4" s="158"/>
      <c r="I4" s="158"/>
      <c r="J4" s="158"/>
      <c r="K4" s="158"/>
      <c r="L4" s="158"/>
      <c r="M4" s="158"/>
      <c r="N4" s="158"/>
      <c r="O4" s="158"/>
      <c r="P4" s="158"/>
      <c r="Q4" s="158"/>
      <c r="R4" s="158"/>
      <c r="S4" s="158"/>
      <c r="T4" s="158"/>
      <c r="U4" s="159"/>
      <c r="V4" s="159"/>
      <c r="W4" s="159"/>
      <c r="X4" s="159"/>
      <c r="Y4" s="159"/>
      <c r="Z4" s="159"/>
      <c r="AA4" s="159"/>
      <c r="AB4" s="159"/>
      <c r="AC4" s="159"/>
    </row>
    <row r="5" spans="1:29" ht="15">
      <c r="A5" s="158"/>
      <c r="B5" s="158"/>
      <c r="C5" s="158"/>
      <c r="D5" s="158"/>
      <c r="E5" s="158"/>
      <c r="F5" s="158"/>
      <c r="G5" s="158"/>
      <c r="H5" s="158"/>
      <c r="I5" s="158"/>
      <c r="J5" s="158"/>
      <c r="K5" s="158"/>
      <c r="L5" s="158"/>
      <c r="M5" s="158"/>
      <c r="N5" s="158"/>
      <c r="O5" s="158"/>
      <c r="P5" s="158"/>
      <c r="Q5" s="158"/>
      <c r="R5" s="158"/>
      <c r="S5" s="158"/>
      <c r="T5" s="158"/>
      <c r="U5" s="159"/>
      <c r="V5" s="159"/>
      <c r="W5" s="159"/>
      <c r="X5" s="159"/>
      <c r="Y5" s="159"/>
      <c r="Z5" s="159"/>
      <c r="AA5" s="159"/>
      <c r="AB5" s="159"/>
      <c r="AC5" s="159"/>
    </row>
    <row r="6" spans="1:29" ht="15">
      <c r="A6" s="158"/>
      <c r="B6" s="158"/>
      <c r="C6" s="158"/>
      <c r="D6" s="158"/>
      <c r="E6" s="158"/>
      <c r="F6" s="158"/>
      <c r="G6" s="158"/>
      <c r="H6" s="158"/>
      <c r="I6" s="158"/>
      <c r="J6" s="158"/>
      <c r="K6" s="158"/>
      <c r="L6" s="158"/>
      <c r="M6" s="158"/>
      <c r="N6" s="158"/>
      <c r="O6" s="158"/>
      <c r="P6" s="158"/>
      <c r="Q6" s="158"/>
      <c r="R6" s="158"/>
      <c r="S6" s="158"/>
      <c r="T6" s="158"/>
      <c r="U6" s="159"/>
      <c r="V6" s="159"/>
      <c r="W6" s="159"/>
      <c r="X6" s="159"/>
      <c r="Y6" s="159"/>
      <c r="Z6" s="159"/>
      <c r="AA6" s="159"/>
      <c r="AB6" s="159"/>
      <c r="AC6" s="159"/>
    </row>
    <row r="7" spans="1:29" ht="15">
      <c r="A7" s="158"/>
      <c r="B7" s="158"/>
      <c r="C7" s="158"/>
      <c r="D7" s="158"/>
      <c r="E7" s="158"/>
      <c r="F7" s="158"/>
      <c r="G7" s="158"/>
      <c r="H7" s="158"/>
      <c r="I7" s="158"/>
      <c r="J7" s="158"/>
      <c r="K7" s="158"/>
      <c r="L7" s="158"/>
      <c r="M7" s="158"/>
      <c r="N7" s="158"/>
      <c r="O7" s="158"/>
      <c r="P7" s="158"/>
      <c r="Q7" s="158"/>
      <c r="R7" s="158"/>
      <c r="S7" s="158"/>
      <c r="T7" s="158"/>
      <c r="U7" s="159"/>
      <c r="V7" s="159"/>
      <c r="W7" s="159"/>
      <c r="X7" s="159"/>
      <c r="Y7" s="159"/>
      <c r="Z7" s="159"/>
      <c r="AA7" s="159"/>
      <c r="AB7" s="159"/>
      <c r="AC7" s="159"/>
    </row>
    <row r="8" spans="1:29" ht="15">
      <c r="A8" s="158"/>
      <c r="B8" s="158"/>
      <c r="C8" s="158"/>
      <c r="D8" s="158"/>
      <c r="E8" s="158"/>
      <c r="F8" s="158"/>
      <c r="G8" s="158"/>
      <c r="H8" s="158"/>
      <c r="I8" s="158"/>
      <c r="J8" s="158"/>
      <c r="K8" s="158"/>
      <c r="L8" s="158"/>
      <c r="M8" s="158"/>
      <c r="N8" s="158"/>
      <c r="O8" s="158"/>
      <c r="P8" s="158"/>
      <c r="Q8" s="158"/>
      <c r="R8" s="158"/>
      <c r="S8" s="158"/>
      <c r="T8" s="158"/>
      <c r="U8" s="159"/>
      <c r="V8" s="159"/>
      <c r="W8" s="159"/>
      <c r="X8" s="159"/>
      <c r="Y8" s="159"/>
      <c r="Z8" s="159"/>
      <c r="AA8" s="159"/>
      <c r="AB8" s="159"/>
      <c r="AC8" s="159"/>
    </row>
    <row r="9" spans="1:29" ht="15">
      <c r="A9" s="158"/>
      <c r="B9" s="158"/>
      <c r="C9" s="158"/>
      <c r="D9" s="158"/>
      <c r="E9" s="158"/>
      <c r="F9" s="158"/>
      <c r="G9" s="158"/>
      <c r="H9" s="158"/>
      <c r="I9" s="158"/>
      <c r="J9" s="158"/>
      <c r="K9" s="158"/>
      <c r="L9" s="158"/>
      <c r="M9" s="158"/>
      <c r="N9" s="158"/>
      <c r="O9" s="158"/>
      <c r="P9" s="158"/>
      <c r="Q9" s="158"/>
      <c r="R9" s="158"/>
      <c r="S9" s="158"/>
      <c r="T9" s="158"/>
      <c r="U9" s="159"/>
      <c r="V9" s="159"/>
      <c r="W9" s="159"/>
      <c r="X9" s="159"/>
      <c r="Y9" s="159"/>
      <c r="Z9" s="159"/>
      <c r="AA9" s="159"/>
      <c r="AB9" s="159"/>
      <c r="AC9" s="159"/>
    </row>
    <row r="10" spans="1:29" ht="15">
      <c r="A10" s="158"/>
      <c r="B10" s="158"/>
      <c r="C10" s="158"/>
      <c r="D10" s="158"/>
      <c r="E10" s="158"/>
      <c r="F10" s="158"/>
      <c r="G10" s="158"/>
      <c r="H10" s="158"/>
      <c r="I10" s="158"/>
      <c r="J10" s="158"/>
      <c r="K10" s="158"/>
      <c r="L10" s="158"/>
      <c r="M10" s="158"/>
      <c r="N10" s="158"/>
      <c r="O10" s="158"/>
      <c r="P10" s="158"/>
      <c r="Q10" s="158"/>
      <c r="R10" s="158"/>
      <c r="S10" s="158"/>
      <c r="T10" s="158"/>
      <c r="U10" s="159"/>
      <c r="V10" s="159"/>
      <c r="W10" s="159"/>
      <c r="X10" s="159"/>
      <c r="Y10" s="159"/>
      <c r="Z10" s="159"/>
      <c r="AA10" s="159"/>
      <c r="AB10" s="159"/>
      <c r="AC10" s="159"/>
    </row>
    <row r="11" spans="1:29" ht="15">
      <c r="A11" s="158"/>
      <c r="B11" s="158"/>
      <c r="C11" s="158"/>
      <c r="D11" s="158"/>
      <c r="E11" s="158"/>
      <c r="F11" s="158"/>
      <c r="G11" s="158"/>
      <c r="H11" s="158"/>
      <c r="I11" s="158"/>
      <c r="J11" s="158"/>
      <c r="K11" s="158"/>
      <c r="L11" s="158"/>
      <c r="M11" s="158"/>
      <c r="N11" s="158"/>
      <c r="O11" s="158"/>
      <c r="P11" s="158"/>
      <c r="Q11" s="158"/>
      <c r="R11" s="158"/>
      <c r="S11" s="158"/>
      <c r="T11" s="158"/>
      <c r="U11" s="159"/>
      <c r="V11" s="159"/>
      <c r="W11" s="159"/>
      <c r="X11" s="159"/>
      <c r="Y11" s="159"/>
      <c r="Z11" s="159"/>
      <c r="AA11" s="159"/>
      <c r="AB11" s="159"/>
      <c r="AC11" s="159"/>
    </row>
    <row r="12" spans="1:29" ht="15">
      <c r="A12" s="158"/>
      <c r="B12" s="158"/>
      <c r="C12" s="158"/>
      <c r="D12" s="158"/>
      <c r="E12" s="158"/>
      <c r="F12" s="158"/>
      <c r="G12" s="158"/>
      <c r="H12" s="158"/>
      <c r="I12" s="158"/>
      <c r="J12" s="158"/>
      <c r="K12" s="158"/>
      <c r="L12" s="158"/>
      <c r="M12" s="158"/>
      <c r="N12" s="158"/>
      <c r="O12" s="158"/>
      <c r="P12" s="158"/>
      <c r="Q12" s="158"/>
      <c r="R12" s="158"/>
      <c r="S12" s="158"/>
      <c r="T12" s="158"/>
      <c r="U12" s="159"/>
      <c r="V12" s="159"/>
      <c r="W12" s="159"/>
      <c r="X12" s="159"/>
      <c r="Y12" s="159"/>
      <c r="Z12" s="159"/>
      <c r="AA12" s="159"/>
      <c r="AB12" s="159"/>
      <c r="AC12" s="159"/>
    </row>
    <row r="13" spans="1:29" ht="15">
      <c r="A13" s="158"/>
      <c r="B13" s="158"/>
      <c r="C13" s="158"/>
      <c r="D13" s="158"/>
      <c r="E13" s="158"/>
      <c r="F13" s="158"/>
      <c r="G13" s="158"/>
      <c r="H13" s="158"/>
      <c r="I13" s="158"/>
      <c r="J13" s="158"/>
      <c r="K13" s="158"/>
      <c r="L13" s="158"/>
      <c r="M13" s="158"/>
      <c r="N13" s="158"/>
      <c r="O13" s="158"/>
      <c r="P13" s="158"/>
      <c r="Q13" s="158"/>
      <c r="R13" s="158"/>
      <c r="S13" s="158"/>
      <c r="T13" s="158"/>
      <c r="U13" s="159"/>
      <c r="V13" s="159"/>
      <c r="W13" s="159"/>
      <c r="X13" s="159"/>
      <c r="Y13" s="159"/>
      <c r="Z13" s="159"/>
      <c r="AA13" s="159"/>
      <c r="AB13" s="159"/>
      <c r="AC13" s="159"/>
    </row>
    <row r="14" spans="1:29" ht="15">
      <c r="A14" s="158"/>
      <c r="B14" s="158"/>
      <c r="C14" s="158"/>
      <c r="D14" s="158"/>
      <c r="E14" s="255" t="s">
        <v>158</v>
      </c>
      <c r="F14" s="267"/>
      <c r="G14" s="267"/>
      <c r="H14" s="158"/>
      <c r="I14" s="158"/>
      <c r="J14" s="158"/>
      <c r="K14" s="158"/>
      <c r="L14" s="158"/>
      <c r="M14" s="158"/>
      <c r="N14" s="158"/>
      <c r="O14" s="158"/>
      <c r="P14" s="158"/>
      <c r="Q14" s="158"/>
      <c r="R14" s="158"/>
      <c r="S14" s="158"/>
      <c r="T14" s="158"/>
      <c r="U14" s="159"/>
      <c r="V14" s="159"/>
      <c r="W14" s="159"/>
      <c r="X14" s="159"/>
      <c r="Y14" s="159"/>
      <c r="Z14" s="159"/>
      <c r="AA14" s="159"/>
      <c r="AB14" s="159"/>
      <c r="AC14" s="159"/>
    </row>
    <row r="15" spans="1:29" ht="15">
      <c r="A15" s="158"/>
      <c r="B15" s="158"/>
      <c r="C15" s="158"/>
      <c r="D15" s="158"/>
      <c r="E15" s="158"/>
      <c r="F15" s="158"/>
      <c r="G15" s="158"/>
      <c r="H15" s="158"/>
      <c r="I15" s="158"/>
      <c r="J15" s="158"/>
      <c r="K15" s="158"/>
      <c r="L15" s="158"/>
      <c r="M15" s="158"/>
      <c r="N15" s="158"/>
      <c r="O15" s="158"/>
      <c r="P15" s="158"/>
      <c r="Q15" s="158"/>
      <c r="R15" s="158"/>
      <c r="S15" s="158"/>
      <c r="T15" s="158"/>
      <c r="U15" s="159"/>
      <c r="V15" s="159"/>
      <c r="W15" s="159"/>
      <c r="X15" s="159"/>
      <c r="Y15" s="159"/>
      <c r="Z15" s="159"/>
      <c r="AA15" s="159"/>
      <c r="AB15" s="159"/>
      <c r="AC15" s="159"/>
    </row>
    <row r="16" spans="1:29" ht="15">
      <c r="A16" s="158"/>
      <c r="B16" s="158"/>
      <c r="C16" s="158"/>
      <c r="D16" s="158"/>
      <c r="E16" s="158"/>
      <c r="F16" s="158"/>
      <c r="G16" s="158"/>
      <c r="H16" s="158"/>
      <c r="I16" s="158"/>
      <c r="J16" s="158"/>
      <c r="K16" s="158"/>
      <c r="L16" s="158"/>
      <c r="M16" s="158"/>
      <c r="N16" s="158"/>
      <c r="O16" s="158"/>
      <c r="P16" s="158"/>
      <c r="Q16" s="158"/>
      <c r="R16" s="158"/>
      <c r="S16" s="158"/>
      <c r="T16" s="158"/>
      <c r="U16" s="159"/>
      <c r="V16" s="159"/>
      <c r="W16" s="159"/>
      <c r="X16" s="159"/>
      <c r="Y16" s="159"/>
      <c r="Z16" s="159"/>
      <c r="AA16" s="159"/>
      <c r="AB16" s="159"/>
      <c r="AC16" s="159"/>
    </row>
    <row r="17" spans="1:29" ht="15">
      <c r="A17" s="158"/>
      <c r="B17" s="158"/>
      <c r="C17" s="158"/>
      <c r="D17" s="158"/>
      <c r="E17" s="158"/>
      <c r="F17" s="158"/>
      <c r="G17" s="158"/>
      <c r="H17" s="158"/>
      <c r="I17" s="158"/>
      <c r="J17" s="158"/>
      <c r="K17" s="158"/>
      <c r="L17" s="158"/>
      <c r="M17" s="158"/>
      <c r="N17" s="158"/>
      <c r="O17" s="158"/>
      <c r="P17" s="158"/>
      <c r="Q17" s="158"/>
      <c r="R17" s="158"/>
      <c r="S17" s="158"/>
      <c r="T17" s="158"/>
      <c r="U17" s="159"/>
      <c r="V17" s="159"/>
      <c r="W17" s="159"/>
      <c r="X17" s="159"/>
      <c r="Y17" s="159"/>
      <c r="Z17" s="159"/>
      <c r="AA17" s="159"/>
      <c r="AB17" s="159"/>
      <c r="AC17" s="159"/>
    </row>
    <row r="18" spans="1:29" ht="15">
      <c r="A18" s="158"/>
      <c r="B18" s="158"/>
      <c r="C18" s="158"/>
      <c r="D18" s="158"/>
      <c r="E18" s="158"/>
      <c r="F18" s="158"/>
      <c r="G18" s="158"/>
      <c r="H18" s="158"/>
      <c r="I18" s="158"/>
      <c r="J18" s="158"/>
      <c r="K18" s="158"/>
      <c r="L18" s="158"/>
      <c r="M18" s="158"/>
      <c r="N18" s="158"/>
      <c r="O18" s="158"/>
      <c r="P18" s="158"/>
      <c r="Q18" s="158"/>
      <c r="R18" s="158"/>
      <c r="S18" s="158"/>
      <c r="T18" s="158"/>
      <c r="U18" s="159"/>
      <c r="V18" s="159"/>
      <c r="W18" s="159"/>
      <c r="X18" s="159"/>
      <c r="Y18" s="159"/>
      <c r="Z18" s="159"/>
      <c r="AA18" s="159"/>
      <c r="AB18" s="159"/>
      <c r="AC18" s="159"/>
    </row>
    <row r="19" spans="1:29" ht="15">
      <c r="A19" s="158"/>
      <c r="B19" s="158"/>
      <c r="C19" s="158"/>
      <c r="D19" s="158"/>
      <c r="E19" s="158"/>
      <c r="F19" s="158"/>
      <c r="G19" s="158"/>
      <c r="H19" s="158"/>
      <c r="I19" s="158"/>
      <c r="J19" s="158"/>
      <c r="K19" s="158"/>
      <c r="L19" s="158"/>
      <c r="M19" s="158"/>
      <c r="N19" s="158"/>
      <c r="O19" s="158"/>
      <c r="P19" s="158"/>
      <c r="Q19" s="158"/>
      <c r="R19" s="158"/>
      <c r="S19" s="158"/>
      <c r="T19" s="158"/>
      <c r="U19" s="159"/>
      <c r="V19" s="159"/>
      <c r="W19" s="159"/>
      <c r="X19" s="159"/>
      <c r="Y19" s="159"/>
      <c r="Z19" s="159"/>
      <c r="AA19" s="159"/>
      <c r="AB19" s="159"/>
      <c r="AC19" s="159"/>
    </row>
    <row r="20" spans="1:29" ht="15">
      <c r="A20" s="158"/>
      <c r="B20" s="158"/>
      <c r="C20" s="158"/>
      <c r="D20" s="158"/>
      <c r="E20" s="158"/>
      <c r="F20" s="158"/>
      <c r="G20" s="158"/>
      <c r="H20" s="158"/>
      <c r="I20" s="158"/>
      <c r="J20" s="158"/>
      <c r="K20" s="158"/>
      <c r="L20" s="158"/>
      <c r="M20" s="158"/>
      <c r="N20" s="158"/>
      <c r="O20" s="158"/>
      <c r="P20" s="158"/>
      <c r="Q20" s="158"/>
      <c r="R20" s="158"/>
      <c r="S20" s="158"/>
      <c r="T20" s="158"/>
      <c r="U20" s="159"/>
      <c r="V20" s="159"/>
      <c r="W20" s="159"/>
      <c r="X20" s="159"/>
      <c r="Y20" s="159"/>
      <c r="Z20" s="159"/>
      <c r="AA20" s="159"/>
      <c r="AB20" s="159"/>
      <c r="AC20" s="159"/>
    </row>
    <row r="21" spans="1:29" ht="15">
      <c r="A21" s="158"/>
      <c r="B21" s="158"/>
      <c r="C21" s="158"/>
      <c r="D21" s="158"/>
      <c r="E21" s="4"/>
      <c r="F21" s="4"/>
      <c r="G21" s="4"/>
      <c r="H21" s="4"/>
      <c r="I21" s="4"/>
      <c r="J21" s="158"/>
      <c r="K21" s="158"/>
      <c r="L21" s="158"/>
      <c r="M21" s="158"/>
      <c r="N21" s="158"/>
      <c r="O21" s="158"/>
      <c r="P21" s="158"/>
      <c r="Q21" s="158"/>
      <c r="R21" s="158"/>
      <c r="S21" s="158"/>
      <c r="T21" s="158"/>
      <c r="U21" s="159"/>
      <c r="V21" s="159"/>
      <c r="W21" s="159"/>
      <c r="X21" s="159"/>
      <c r="Y21" s="159"/>
      <c r="Z21" s="159"/>
      <c r="AA21" s="159"/>
      <c r="AB21" s="159"/>
      <c r="AC21" s="159"/>
    </row>
    <row r="22" spans="1:29" ht="15">
      <c r="A22" s="158"/>
      <c r="B22" s="158"/>
      <c r="C22" s="158"/>
      <c r="D22" s="158"/>
      <c r="E22" s="158"/>
      <c r="F22" s="158"/>
      <c r="G22" s="158"/>
      <c r="H22" s="158"/>
      <c r="I22" s="158"/>
      <c r="J22" s="158"/>
      <c r="K22" s="158"/>
      <c r="L22" s="158"/>
      <c r="M22" s="158"/>
      <c r="N22" s="158"/>
      <c r="O22" s="158"/>
      <c r="P22" s="158"/>
      <c r="Q22" s="158"/>
      <c r="R22" s="158"/>
      <c r="S22" s="158"/>
      <c r="T22" s="158"/>
      <c r="U22" s="159"/>
      <c r="V22" s="159"/>
      <c r="W22" s="159"/>
      <c r="X22" s="159"/>
      <c r="Y22" s="159"/>
      <c r="Z22" s="159"/>
      <c r="AA22" s="159"/>
      <c r="AB22" s="159"/>
      <c r="AC22" s="159"/>
    </row>
    <row r="23" spans="1:29" ht="15">
      <c r="A23" s="158"/>
      <c r="B23" s="158"/>
      <c r="C23" s="158"/>
      <c r="D23" s="158"/>
      <c r="E23" s="158"/>
      <c r="F23" s="158"/>
      <c r="G23" s="158"/>
      <c r="H23" s="158"/>
      <c r="I23" s="158"/>
      <c r="J23" s="158"/>
      <c r="K23" s="158"/>
      <c r="L23" s="158"/>
      <c r="M23" s="158"/>
      <c r="N23" s="158"/>
      <c r="O23" s="158"/>
      <c r="P23" s="158"/>
      <c r="Q23" s="158"/>
      <c r="R23" s="158"/>
      <c r="S23" s="158"/>
      <c r="T23" s="158"/>
      <c r="U23" s="159"/>
      <c r="V23" s="159"/>
      <c r="W23" s="159"/>
      <c r="X23" s="159"/>
      <c r="Y23" s="159"/>
      <c r="Z23" s="159"/>
      <c r="AA23" s="159"/>
      <c r="AB23" s="159"/>
      <c r="AC23" s="159"/>
    </row>
    <row r="24" spans="1:29" ht="15">
      <c r="A24" s="158"/>
      <c r="B24" s="158"/>
      <c r="C24" s="158"/>
      <c r="D24" s="158"/>
      <c r="E24" s="158"/>
      <c r="F24" s="158"/>
      <c r="G24" s="158"/>
      <c r="H24" s="158"/>
      <c r="I24" s="158"/>
      <c r="J24" s="158"/>
      <c r="K24" s="158"/>
      <c r="L24" s="158"/>
      <c r="M24" s="158"/>
      <c r="N24" s="158"/>
      <c r="O24" s="158"/>
      <c r="P24" s="158"/>
      <c r="Q24" s="158"/>
      <c r="R24" s="158"/>
      <c r="S24" s="158"/>
      <c r="T24" s="158"/>
      <c r="U24" s="159"/>
      <c r="V24" s="159"/>
      <c r="W24" s="159"/>
      <c r="X24" s="159"/>
      <c r="Y24" s="159"/>
      <c r="Z24" s="159"/>
      <c r="AA24" s="159"/>
      <c r="AB24" s="159"/>
      <c r="AC24" s="159"/>
    </row>
    <row r="25" spans="1:29" ht="15">
      <c r="A25" s="158"/>
      <c r="B25" s="158"/>
      <c r="C25" s="158"/>
      <c r="D25" s="158"/>
      <c r="E25" s="158"/>
      <c r="F25" s="158"/>
      <c r="G25" s="158"/>
      <c r="H25" s="158"/>
      <c r="I25" s="158"/>
      <c r="J25" s="158"/>
      <c r="K25" s="158"/>
      <c r="L25" s="158"/>
      <c r="M25" s="158"/>
      <c r="N25" s="158"/>
      <c r="O25" s="158"/>
      <c r="P25" s="158"/>
      <c r="Q25" s="158"/>
      <c r="R25" s="158"/>
      <c r="S25" s="158"/>
      <c r="T25" s="158"/>
      <c r="U25" s="159"/>
      <c r="V25" s="159"/>
      <c r="W25" s="159"/>
      <c r="X25" s="159"/>
      <c r="Y25" s="159"/>
      <c r="Z25" s="159"/>
      <c r="AA25" s="159"/>
      <c r="AB25" s="159"/>
      <c r="AC25" s="159"/>
    </row>
    <row r="26" spans="1:29" ht="15">
      <c r="A26" s="158"/>
      <c r="B26" s="158"/>
      <c r="C26" s="158"/>
      <c r="D26" s="158"/>
      <c r="E26" s="158"/>
      <c r="F26" s="158"/>
      <c r="G26" s="158"/>
      <c r="H26" s="158"/>
      <c r="I26" s="158"/>
      <c r="J26" s="158"/>
      <c r="K26" s="158"/>
      <c r="L26" s="158"/>
      <c r="M26" s="158"/>
      <c r="N26" s="158"/>
      <c r="O26" s="158"/>
      <c r="P26" s="158"/>
      <c r="Q26" s="158"/>
      <c r="R26" s="158"/>
      <c r="S26" s="158"/>
      <c r="T26" s="158"/>
      <c r="U26" s="159"/>
      <c r="V26" s="159"/>
      <c r="W26" s="159"/>
      <c r="X26" s="159"/>
      <c r="Y26" s="159"/>
      <c r="Z26" s="159"/>
      <c r="AA26" s="159"/>
      <c r="AB26" s="159"/>
      <c r="AC26" s="159"/>
    </row>
    <row r="27" spans="1:29" ht="15">
      <c r="A27" s="158"/>
      <c r="B27" s="158"/>
      <c r="C27" s="158"/>
      <c r="D27" s="158"/>
      <c r="E27" s="158"/>
      <c r="F27" s="158"/>
      <c r="G27" s="158"/>
      <c r="H27" s="158"/>
      <c r="I27" s="158"/>
      <c r="J27" s="158"/>
      <c r="K27" s="158"/>
      <c r="L27" s="158"/>
      <c r="M27" s="158"/>
      <c r="N27" s="158"/>
      <c r="O27" s="158"/>
      <c r="P27" s="158"/>
      <c r="Q27" s="158"/>
      <c r="R27" s="158"/>
      <c r="S27" s="158"/>
      <c r="T27" s="158"/>
      <c r="U27" s="159"/>
      <c r="V27" s="159"/>
      <c r="W27" s="159"/>
      <c r="X27" s="159"/>
      <c r="Y27" s="159"/>
      <c r="Z27" s="159"/>
      <c r="AA27" s="159"/>
      <c r="AB27" s="159"/>
      <c r="AC27" s="159"/>
    </row>
    <row r="28" spans="1:29" ht="15">
      <c r="A28" s="158"/>
      <c r="B28" s="158"/>
      <c r="C28" s="158"/>
      <c r="D28" s="158"/>
      <c r="E28" s="158"/>
      <c r="F28" s="158"/>
      <c r="G28" s="158"/>
      <c r="H28" s="158"/>
      <c r="I28" s="158"/>
      <c r="J28" s="158"/>
      <c r="K28" s="158"/>
      <c r="L28" s="158"/>
      <c r="M28" s="158"/>
      <c r="N28" s="158"/>
      <c r="O28" s="158"/>
      <c r="P28" s="158"/>
      <c r="Q28" s="158"/>
      <c r="R28" s="158"/>
      <c r="S28" s="158"/>
      <c r="T28" s="158"/>
      <c r="U28" s="159"/>
      <c r="V28" s="159"/>
      <c r="W28" s="159"/>
      <c r="X28" s="159"/>
      <c r="Y28" s="159"/>
      <c r="Z28" s="159"/>
      <c r="AA28" s="159"/>
      <c r="AB28" s="159"/>
      <c r="AC28" s="159"/>
    </row>
    <row r="29" spans="1:29" ht="15">
      <c r="A29" s="158"/>
      <c r="B29" s="158"/>
      <c r="C29" s="158"/>
      <c r="D29" s="158"/>
      <c r="E29" s="158"/>
      <c r="F29" s="158"/>
      <c r="G29" s="158"/>
      <c r="H29" s="158"/>
      <c r="I29" s="158"/>
      <c r="J29" s="158"/>
      <c r="K29" s="158"/>
      <c r="L29" s="158"/>
      <c r="M29" s="158"/>
      <c r="N29" s="158"/>
      <c r="O29" s="158"/>
      <c r="P29" s="158"/>
      <c r="Q29" s="158"/>
      <c r="R29" s="158"/>
      <c r="S29" s="158"/>
      <c r="T29" s="158"/>
      <c r="U29" s="159"/>
      <c r="V29" s="159"/>
      <c r="W29" s="159"/>
      <c r="X29" s="159"/>
      <c r="Y29" s="159"/>
      <c r="Z29" s="159"/>
      <c r="AA29" s="159"/>
      <c r="AB29" s="159"/>
      <c r="AC29" s="159"/>
    </row>
    <row r="30" spans="1:29" ht="15">
      <c r="A30" s="158"/>
      <c r="B30" s="158"/>
      <c r="C30" s="158"/>
      <c r="D30" s="158"/>
      <c r="E30" s="158"/>
      <c r="F30" s="158"/>
      <c r="G30" s="158"/>
      <c r="H30" s="158"/>
      <c r="I30" s="158"/>
      <c r="J30" s="158"/>
      <c r="K30" s="158"/>
      <c r="L30" s="158"/>
      <c r="M30" s="158"/>
      <c r="N30" s="158"/>
      <c r="O30" s="158"/>
      <c r="P30" s="158"/>
      <c r="Q30" s="158"/>
      <c r="R30" s="158"/>
      <c r="S30" s="158"/>
      <c r="T30" s="158"/>
      <c r="U30" s="159"/>
      <c r="V30" s="159"/>
      <c r="W30" s="159"/>
      <c r="X30" s="159"/>
      <c r="Y30" s="159"/>
      <c r="Z30" s="159"/>
      <c r="AA30" s="159"/>
      <c r="AB30" s="159"/>
      <c r="AC30" s="159"/>
    </row>
    <row r="31" spans="1:29" ht="15">
      <c r="A31" s="158"/>
      <c r="B31" s="158"/>
      <c r="C31" s="158"/>
      <c r="D31" s="158"/>
      <c r="E31" s="158"/>
      <c r="F31" s="158"/>
      <c r="G31" s="158"/>
      <c r="H31" s="158"/>
      <c r="I31" s="158"/>
      <c r="J31" s="158"/>
      <c r="K31" s="158"/>
      <c r="L31" s="158"/>
      <c r="M31" s="158"/>
      <c r="N31" s="158"/>
      <c r="O31" s="158"/>
      <c r="P31" s="158"/>
      <c r="Q31" s="158"/>
      <c r="R31" s="158"/>
      <c r="S31" s="158"/>
      <c r="T31" s="158"/>
      <c r="U31" s="159"/>
      <c r="V31" s="159"/>
      <c r="W31" s="159"/>
      <c r="X31" s="159"/>
      <c r="Y31" s="159"/>
      <c r="Z31" s="159"/>
      <c r="AA31" s="159"/>
      <c r="AB31" s="159"/>
      <c r="AC31" s="159"/>
    </row>
    <row r="32" spans="1:29" ht="15">
      <c r="A32" s="158"/>
      <c r="B32" s="158"/>
      <c r="C32" s="158"/>
      <c r="D32" s="158"/>
      <c r="E32" s="158"/>
      <c r="F32" s="158"/>
      <c r="G32" s="158"/>
      <c r="H32" s="158"/>
      <c r="I32" s="158"/>
      <c r="J32" s="158"/>
      <c r="K32" s="158"/>
      <c r="L32" s="158"/>
      <c r="M32" s="158"/>
      <c r="N32" s="158"/>
      <c r="O32" s="158"/>
      <c r="P32" s="158"/>
      <c r="Q32" s="158"/>
      <c r="R32" s="158"/>
      <c r="S32" s="158"/>
      <c r="T32" s="158"/>
      <c r="U32" s="159"/>
      <c r="V32" s="159"/>
      <c r="W32" s="159"/>
      <c r="X32" s="159"/>
      <c r="Y32" s="159"/>
      <c r="Z32" s="159"/>
      <c r="AA32" s="159"/>
      <c r="AB32" s="159"/>
      <c r="AC32" s="159"/>
    </row>
    <row r="33" spans="1:29" ht="15">
      <c r="A33" s="158"/>
      <c r="B33" s="158"/>
      <c r="C33" s="158"/>
      <c r="D33" s="158"/>
      <c r="E33" s="158"/>
      <c r="F33" s="158"/>
      <c r="G33" s="158"/>
      <c r="H33" s="158"/>
      <c r="I33" s="158"/>
      <c r="J33" s="158"/>
      <c r="K33" s="158"/>
      <c r="L33" s="158"/>
      <c r="M33" s="158"/>
      <c r="N33" s="158"/>
      <c r="O33" s="158"/>
      <c r="P33" s="158"/>
      <c r="Q33" s="158"/>
      <c r="R33" s="158"/>
      <c r="S33" s="158"/>
      <c r="T33" s="158"/>
      <c r="U33" s="159"/>
      <c r="V33" s="159"/>
      <c r="W33" s="159"/>
      <c r="X33" s="159"/>
      <c r="Y33" s="159"/>
      <c r="Z33" s="159"/>
      <c r="AA33" s="159"/>
      <c r="AB33" s="159"/>
      <c r="AC33" s="159"/>
    </row>
    <row r="34" spans="1:29" ht="15">
      <c r="A34" s="158"/>
      <c r="B34" s="158"/>
      <c r="C34" s="158"/>
      <c r="D34" s="158"/>
      <c r="E34" s="158"/>
      <c r="F34" s="158"/>
      <c r="G34" s="158"/>
      <c r="H34" s="158"/>
      <c r="I34" s="158"/>
      <c r="J34" s="158"/>
      <c r="K34" s="158"/>
      <c r="L34" s="158"/>
      <c r="M34" s="158"/>
      <c r="N34" s="158"/>
      <c r="O34" s="158"/>
      <c r="P34" s="158"/>
      <c r="Q34" s="158"/>
      <c r="R34" s="158"/>
      <c r="S34" s="158"/>
      <c r="T34" s="158"/>
      <c r="U34" s="159"/>
      <c r="V34" s="159"/>
      <c r="W34" s="159"/>
      <c r="X34" s="159"/>
      <c r="Y34" s="159"/>
      <c r="Z34" s="159"/>
      <c r="AA34" s="159"/>
      <c r="AB34" s="159"/>
      <c r="AC34" s="159"/>
    </row>
    <row r="35" spans="1:29" ht="15">
      <c r="A35" s="158"/>
      <c r="B35" s="158"/>
      <c r="C35" s="158"/>
      <c r="D35" s="158"/>
      <c r="E35" s="158"/>
      <c r="F35" s="158"/>
      <c r="G35" s="158"/>
      <c r="H35" s="158"/>
      <c r="I35" s="158"/>
      <c r="J35" s="158"/>
      <c r="K35" s="158"/>
      <c r="L35" s="158"/>
      <c r="M35" s="158"/>
      <c r="N35" s="158"/>
      <c r="O35" s="158"/>
      <c r="P35" s="158"/>
      <c r="Q35" s="158"/>
      <c r="R35" s="158"/>
      <c r="S35" s="158"/>
      <c r="T35" s="158"/>
      <c r="U35" s="159"/>
      <c r="V35" s="159"/>
      <c r="W35" s="159"/>
      <c r="X35" s="159"/>
      <c r="Y35" s="159"/>
      <c r="Z35" s="159"/>
      <c r="AA35" s="159"/>
      <c r="AB35" s="159"/>
      <c r="AC35" s="159"/>
    </row>
    <row r="36" spans="1:29" ht="15">
      <c r="A36" s="158"/>
      <c r="B36" s="158"/>
      <c r="C36" s="158"/>
      <c r="D36" s="158"/>
      <c r="E36" s="158"/>
      <c r="F36" s="158"/>
      <c r="G36" s="158"/>
      <c r="H36" s="158"/>
      <c r="I36" s="158"/>
      <c r="J36" s="158"/>
      <c r="K36" s="158"/>
      <c r="L36" s="158"/>
      <c r="M36" s="158"/>
      <c r="N36" s="158"/>
      <c r="O36" s="158"/>
      <c r="P36" s="158"/>
      <c r="Q36" s="158"/>
      <c r="R36" s="158"/>
      <c r="S36" s="158"/>
      <c r="T36" s="158"/>
      <c r="U36" s="159"/>
      <c r="V36" s="159"/>
      <c r="W36" s="159"/>
      <c r="X36" s="159"/>
      <c r="Y36" s="159"/>
      <c r="Z36" s="159"/>
      <c r="AA36" s="159"/>
      <c r="AB36" s="159"/>
      <c r="AC36" s="159"/>
    </row>
    <row r="37" spans="1:29" ht="15">
      <c r="A37" s="158"/>
      <c r="B37" s="158"/>
      <c r="C37" s="158"/>
      <c r="D37" s="158"/>
      <c r="E37" s="158"/>
      <c r="F37" s="158"/>
      <c r="G37" s="158"/>
      <c r="H37" s="158"/>
      <c r="I37" s="158"/>
      <c r="J37" s="158"/>
      <c r="K37" s="158"/>
      <c r="L37" s="158"/>
      <c r="M37" s="158"/>
      <c r="N37" s="158"/>
      <c r="O37" s="158"/>
      <c r="P37" s="158"/>
      <c r="Q37" s="158"/>
      <c r="R37" s="158"/>
      <c r="S37" s="158"/>
      <c r="T37" s="158"/>
      <c r="U37" s="159"/>
      <c r="V37" s="159"/>
      <c r="W37" s="159"/>
      <c r="X37" s="159"/>
      <c r="Y37" s="159"/>
      <c r="Z37" s="159"/>
      <c r="AA37" s="159"/>
      <c r="AB37" s="159"/>
      <c r="AC37" s="159"/>
    </row>
    <row r="38" spans="1:29" ht="15">
      <c r="A38" s="158"/>
      <c r="B38" s="158"/>
      <c r="C38" s="158"/>
      <c r="D38" s="158"/>
      <c r="E38" s="158"/>
      <c r="F38" s="158"/>
      <c r="G38" s="158"/>
      <c r="H38" s="158"/>
      <c r="I38" s="158"/>
      <c r="J38" s="158"/>
      <c r="K38" s="158"/>
      <c r="L38" s="158"/>
      <c r="M38" s="158"/>
      <c r="N38" s="158"/>
      <c r="O38" s="158"/>
      <c r="P38" s="158"/>
      <c r="Q38" s="158"/>
      <c r="R38" s="158"/>
      <c r="S38" s="158"/>
      <c r="T38" s="158"/>
      <c r="U38" s="159"/>
      <c r="V38" s="159"/>
      <c r="W38" s="159"/>
      <c r="X38" s="159"/>
      <c r="Y38" s="159"/>
      <c r="Z38" s="159"/>
      <c r="AA38" s="159"/>
      <c r="AB38" s="159"/>
      <c r="AC38" s="159"/>
    </row>
    <row r="39" spans="1:29" ht="15">
      <c r="A39" s="158"/>
      <c r="B39" s="158"/>
      <c r="C39" s="158"/>
      <c r="D39" s="158"/>
      <c r="E39" s="158"/>
      <c r="F39" s="158"/>
      <c r="G39" s="158"/>
      <c r="H39" s="158"/>
      <c r="I39" s="158"/>
      <c r="J39" s="158"/>
      <c r="K39" s="158"/>
      <c r="L39" s="158"/>
      <c r="M39" s="158"/>
      <c r="N39" s="158"/>
      <c r="O39" s="158"/>
      <c r="P39" s="158"/>
      <c r="Q39" s="158"/>
      <c r="R39" s="158"/>
      <c r="S39" s="158"/>
      <c r="T39" s="158"/>
      <c r="U39" s="159"/>
      <c r="V39" s="159"/>
      <c r="W39" s="159"/>
      <c r="X39" s="159"/>
      <c r="Y39" s="159"/>
      <c r="Z39" s="159"/>
      <c r="AA39" s="159"/>
      <c r="AB39" s="159"/>
      <c r="AC39" s="159"/>
    </row>
    <row r="40" spans="1:29" ht="15">
      <c r="A40" s="158"/>
      <c r="B40" s="158"/>
      <c r="C40" s="158"/>
      <c r="D40" s="158"/>
      <c r="E40" s="158"/>
      <c r="F40" s="158"/>
      <c r="G40" s="158"/>
      <c r="H40" s="158"/>
      <c r="I40" s="158"/>
      <c r="J40" s="158"/>
      <c r="K40" s="158"/>
      <c r="L40" s="158"/>
      <c r="M40" s="158"/>
      <c r="N40" s="158"/>
      <c r="O40" s="158"/>
      <c r="P40" s="158"/>
      <c r="Q40" s="158"/>
      <c r="R40" s="158"/>
      <c r="S40" s="158"/>
      <c r="T40" s="158"/>
      <c r="U40" s="159"/>
      <c r="V40" s="159"/>
      <c r="W40" s="159"/>
      <c r="X40" s="159"/>
      <c r="Y40" s="159"/>
      <c r="Z40" s="159"/>
      <c r="AA40" s="159"/>
      <c r="AB40" s="159"/>
      <c r="AC40" s="159"/>
    </row>
    <row r="41" spans="1:29" ht="15">
      <c r="A41" s="158"/>
      <c r="B41" s="158"/>
      <c r="C41" s="158"/>
      <c r="D41" s="158"/>
      <c r="E41" s="158"/>
      <c r="F41" s="158"/>
      <c r="G41" s="158"/>
      <c r="H41" s="158"/>
      <c r="I41" s="158"/>
      <c r="J41" s="158"/>
      <c r="K41" s="158"/>
      <c r="L41" s="158"/>
      <c r="M41" s="158"/>
      <c r="N41" s="158"/>
      <c r="O41" s="158"/>
      <c r="P41" s="158"/>
      <c r="Q41" s="158"/>
      <c r="R41" s="158"/>
      <c r="S41" s="158"/>
      <c r="T41" s="158"/>
      <c r="U41" s="159"/>
      <c r="V41" s="159"/>
      <c r="W41" s="159"/>
      <c r="X41" s="159"/>
      <c r="Y41" s="159"/>
      <c r="Z41" s="159"/>
      <c r="AA41" s="159"/>
      <c r="AB41" s="159"/>
      <c r="AC41" s="159"/>
    </row>
    <row r="42" spans="1:29" ht="15">
      <c r="A42" s="158"/>
      <c r="B42" s="158"/>
      <c r="C42" s="158"/>
      <c r="D42" s="158"/>
      <c r="E42" s="158"/>
      <c r="F42" s="158"/>
      <c r="G42" s="158"/>
      <c r="H42" s="158"/>
      <c r="I42" s="158"/>
      <c r="J42" s="158"/>
      <c r="K42" s="158"/>
      <c r="L42" s="158"/>
      <c r="M42" s="158"/>
      <c r="N42" s="158"/>
      <c r="O42" s="158"/>
      <c r="P42" s="158"/>
      <c r="Q42" s="158"/>
      <c r="R42" s="158"/>
      <c r="S42" s="158"/>
      <c r="T42" s="158"/>
      <c r="U42" s="159"/>
      <c r="V42" s="159"/>
      <c r="W42" s="159"/>
      <c r="X42" s="159"/>
      <c r="Y42" s="159"/>
      <c r="Z42" s="159"/>
      <c r="AA42" s="159"/>
      <c r="AB42" s="159"/>
      <c r="AC42" s="159"/>
    </row>
    <row r="43" spans="1:29" ht="15">
      <c r="A43" s="158"/>
      <c r="B43" s="158"/>
      <c r="C43" s="158"/>
      <c r="D43" s="158"/>
      <c r="E43" s="158"/>
      <c r="F43" s="158"/>
      <c r="G43" s="158"/>
      <c r="H43" s="158"/>
      <c r="I43" s="158"/>
      <c r="J43" s="158"/>
      <c r="K43" s="158"/>
      <c r="L43" s="158"/>
      <c r="M43" s="158"/>
      <c r="N43" s="158"/>
      <c r="O43" s="158"/>
      <c r="P43" s="158"/>
      <c r="Q43" s="158"/>
      <c r="R43" s="158"/>
      <c r="S43" s="158"/>
      <c r="T43" s="158"/>
      <c r="U43" s="159"/>
      <c r="V43" s="159"/>
      <c r="W43" s="159"/>
      <c r="X43" s="159"/>
      <c r="Y43" s="159"/>
      <c r="Z43" s="159"/>
      <c r="AA43" s="159"/>
      <c r="AB43" s="159"/>
      <c r="AC43" s="159"/>
    </row>
    <row r="44" spans="1:29" ht="15">
      <c r="A44" s="158"/>
      <c r="B44" s="158"/>
      <c r="C44" s="158"/>
      <c r="D44" s="158"/>
      <c r="E44" s="158"/>
      <c r="F44" s="158"/>
      <c r="G44" s="158"/>
      <c r="H44" s="158"/>
      <c r="I44" s="158"/>
      <c r="J44" s="158"/>
      <c r="K44" s="158"/>
      <c r="L44" s="158"/>
      <c r="M44" s="158"/>
      <c r="N44" s="158"/>
      <c r="O44" s="158"/>
      <c r="P44" s="158"/>
      <c r="Q44" s="158"/>
      <c r="R44" s="158"/>
      <c r="S44" s="158"/>
      <c r="T44" s="158"/>
      <c r="U44" s="159"/>
      <c r="V44" s="159"/>
      <c r="W44" s="159"/>
      <c r="X44" s="159"/>
      <c r="Y44" s="159"/>
      <c r="Z44" s="159"/>
      <c r="AA44" s="159"/>
      <c r="AB44" s="159"/>
      <c r="AC44" s="159"/>
    </row>
    <row r="45" spans="1:29" ht="15">
      <c r="A45" s="158"/>
      <c r="B45" s="158"/>
      <c r="C45" s="158"/>
      <c r="D45" s="158"/>
      <c r="E45" s="158"/>
      <c r="F45" s="158"/>
      <c r="G45" s="158"/>
      <c r="H45" s="158"/>
      <c r="I45" s="158"/>
      <c r="J45" s="158"/>
      <c r="K45" s="158"/>
      <c r="L45" s="158"/>
      <c r="M45" s="158"/>
      <c r="N45" s="158"/>
      <c r="O45" s="158"/>
      <c r="P45" s="158"/>
      <c r="Q45" s="158"/>
      <c r="R45" s="158"/>
      <c r="S45" s="158"/>
      <c r="T45" s="158"/>
      <c r="U45" s="159"/>
      <c r="V45" s="159"/>
      <c r="W45" s="159"/>
      <c r="X45" s="159"/>
      <c r="Y45" s="159"/>
      <c r="Z45" s="159"/>
      <c r="AA45" s="159"/>
      <c r="AB45" s="159"/>
      <c r="AC45" s="159"/>
    </row>
    <row r="46" spans="1:29" ht="15">
      <c r="A46" s="158"/>
      <c r="B46" s="158"/>
      <c r="C46" s="158"/>
      <c r="D46" s="158"/>
      <c r="E46" s="158"/>
      <c r="F46" s="158"/>
      <c r="G46" s="158"/>
      <c r="H46" s="158"/>
      <c r="I46" s="158"/>
      <c r="J46" s="158"/>
      <c r="K46" s="158"/>
      <c r="L46" s="158"/>
      <c r="M46" s="158"/>
      <c r="N46" s="158"/>
      <c r="O46" s="158"/>
      <c r="P46" s="158"/>
      <c r="Q46" s="158"/>
      <c r="R46" s="158"/>
      <c r="S46" s="158"/>
      <c r="T46" s="158"/>
      <c r="U46" s="159"/>
      <c r="V46" s="159"/>
      <c r="W46" s="159"/>
      <c r="X46" s="159"/>
      <c r="Y46" s="159"/>
      <c r="Z46" s="159"/>
      <c r="AA46" s="159"/>
      <c r="AB46" s="159"/>
      <c r="AC46" s="159"/>
    </row>
    <row r="47" spans="1:29" ht="15">
      <c r="A47" s="158"/>
      <c r="B47" s="158"/>
      <c r="C47" s="158"/>
      <c r="D47" s="158"/>
      <c r="E47" s="158"/>
      <c r="F47" s="158"/>
      <c r="G47" s="158"/>
      <c r="H47" s="158"/>
      <c r="I47" s="158"/>
      <c r="J47" s="158"/>
      <c r="K47" s="158"/>
      <c r="L47" s="158"/>
      <c r="M47" s="158"/>
      <c r="N47" s="158"/>
      <c r="O47" s="158"/>
      <c r="P47" s="158"/>
      <c r="Q47" s="158"/>
      <c r="R47" s="158"/>
      <c r="S47" s="158"/>
      <c r="T47" s="158"/>
      <c r="U47" s="159"/>
      <c r="V47" s="159"/>
      <c r="W47" s="159"/>
      <c r="X47" s="159"/>
      <c r="Y47" s="159"/>
      <c r="Z47" s="159"/>
      <c r="AA47" s="159"/>
      <c r="AB47" s="159"/>
      <c r="AC47" s="159"/>
    </row>
    <row r="48" spans="1:29" ht="15">
      <c r="A48" s="158"/>
      <c r="B48" s="158"/>
      <c r="C48" s="158"/>
      <c r="D48" s="158"/>
      <c r="E48" s="158"/>
      <c r="F48" s="158"/>
      <c r="G48" s="158"/>
      <c r="H48" s="158"/>
      <c r="I48" s="158"/>
      <c r="J48" s="158"/>
      <c r="K48" s="158"/>
      <c r="L48" s="158"/>
      <c r="M48" s="158"/>
      <c r="N48" s="158"/>
      <c r="O48" s="158"/>
      <c r="P48" s="158"/>
      <c r="Q48" s="158"/>
      <c r="R48" s="158"/>
      <c r="S48" s="158"/>
      <c r="T48" s="158"/>
      <c r="U48" s="159"/>
      <c r="V48" s="159"/>
      <c r="W48" s="159"/>
      <c r="X48" s="159"/>
      <c r="Y48" s="159"/>
      <c r="Z48" s="159"/>
      <c r="AA48" s="159"/>
      <c r="AB48" s="159"/>
      <c r="AC48" s="159"/>
    </row>
    <row r="49" spans="1:29" ht="15">
      <c r="A49" s="158"/>
      <c r="B49" s="158"/>
      <c r="C49" s="158"/>
      <c r="D49" s="158"/>
      <c r="E49" s="158"/>
      <c r="F49" s="158"/>
      <c r="G49" s="158"/>
      <c r="H49" s="158"/>
      <c r="I49" s="158"/>
      <c r="J49" s="158"/>
      <c r="K49" s="158"/>
      <c r="L49" s="158"/>
      <c r="M49" s="158"/>
      <c r="N49" s="158"/>
      <c r="O49" s="158"/>
      <c r="P49" s="158"/>
      <c r="Q49" s="158"/>
      <c r="R49" s="158"/>
      <c r="S49" s="158"/>
      <c r="T49" s="158"/>
      <c r="U49" s="159"/>
      <c r="V49" s="159"/>
      <c r="W49" s="159"/>
      <c r="X49" s="159"/>
      <c r="Y49" s="159"/>
      <c r="Z49" s="159"/>
      <c r="AA49" s="159"/>
      <c r="AB49" s="159"/>
      <c r="AC49" s="159"/>
    </row>
    <row r="50" spans="1:29" ht="15">
      <c r="A50" s="158"/>
      <c r="B50" s="158"/>
      <c r="C50" s="158"/>
      <c r="D50" s="158"/>
      <c r="E50" s="158"/>
      <c r="F50" s="158"/>
      <c r="G50" s="158"/>
      <c r="H50" s="158"/>
      <c r="I50" s="158"/>
      <c r="J50" s="158"/>
      <c r="K50" s="158"/>
      <c r="L50" s="158"/>
      <c r="M50" s="158"/>
      <c r="N50" s="158"/>
      <c r="O50" s="158"/>
      <c r="P50" s="158"/>
      <c r="Q50" s="158"/>
      <c r="R50" s="158"/>
      <c r="S50" s="158"/>
      <c r="T50" s="158"/>
      <c r="U50" s="159"/>
      <c r="V50" s="159"/>
      <c r="W50" s="159"/>
      <c r="X50" s="159"/>
      <c r="Y50" s="159"/>
      <c r="Z50" s="159"/>
      <c r="AA50" s="159"/>
      <c r="AB50" s="159"/>
      <c r="AC50" s="159"/>
    </row>
    <row r="51" spans="1:29" ht="15">
      <c r="A51" s="158"/>
      <c r="B51" s="158"/>
      <c r="C51" s="158"/>
      <c r="D51" s="158"/>
      <c r="E51" s="158"/>
      <c r="F51" s="158"/>
      <c r="G51" s="158"/>
      <c r="H51" s="158"/>
      <c r="I51" s="158"/>
      <c r="J51" s="158"/>
      <c r="K51" s="158"/>
      <c r="L51" s="158"/>
      <c r="M51" s="158"/>
      <c r="N51" s="158"/>
      <c r="O51" s="158"/>
      <c r="P51" s="158"/>
      <c r="Q51" s="158"/>
      <c r="R51" s="158"/>
      <c r="S51" s="158"/>
      <c r="T51" s="158"/>
      <c r="U51" s="159"/>
      <c r="V51" s="159"/>
      <c r="W51" s="159"/>
      <c r="X51" s="159"/>
      <c r="Y51" s="159"/>
      <c r="Z51" s="159"/>
      <c r="AA51" s="159"/>
      <c r="AB51" s="159"/>
      <c r="AC51" s="159"/>
    </row>
    <row r="52" spans="1:29" ht="15">
      <c r="A52" s="158"/>
      <c r="B52" s="158"/>
      <c r="C52" s="158"/>
      <c r="D52" s="158"/>
      <c r="E52" s="158"/>
      <c r="F52" s="158"/>
      <c r="G52" s="158"/>
      <c r="H52" s="158"/>
      <c r="I52" s="158"/>
      <c r="J52" s="158"/>
      <c r="K52" s="158"/>
      <c r="L52" s="158"/>
      <c r="M52" s="158"/>
      <c r="N52" s="158"/>
      <c r="O52" s="158"/>
      <c r="P52" s="158"/>
      <c r="Q52" s="158"/>
      <c r="R52" s="158"/>
      <c r="S52" s="158"/>
      <c r="T52" s="158"/>
      <c r="U52" s="159"/>
      <c r="V52" s="159"/>
      <c r="W52" s="159"/>
      <c r="X52" s="159"/>
      <c r="Y52" s="159"/>
      <c r="Z52" s="159"/>
      <c r="AA52" s="159"/>
      <c r="AB52" s="159"/>
      <c r="AC52" s="159"/>
    </row>
    <row r="53" spans="1:29" ht="15">
      <c r="A53" s="158"/>
      <c r="B53" s="158"/>
      <c r="C53" s="158"/>
      <c r="D53" s="158"/>
      <c r="E53" s="158"/>
      <c r="F53" s="158"/>
      <c r="G53" s="158"/>
      <c r="H53" s="158"/>
      <c r="I53" s="158"/>
      <c r="J53" s="158"/>
      <c r="K53" s="158"/>
      <c r="L53" s="158"/>
      <c r="M53" s="158"/>
      <c r="N53" s="158"/>
      <c r="O53" s="158"/>
      <c r="P53" s="158"/>
      <c r="Q53" s="158"/>
      <c r="R53" s="158"/>
      <c r="S53" s="158"/>
      <c r="T53" s="158"/>
      <c r="U53" s="159"/>
      <c r="V53" s="159"/>
      <c r="W53" s="159"/>
      <c r="X53" s="159"/>
      <c r="Y53" s="159"/>
      <c r="Z53" s="159"/>
      <c r="AA53" s="159"/>
      <c r="AB53" s="159"/>
      <c r="AC53" s="159"/>
    </row>
    <row r="54" spans="1:29" ht="15">
      <c r="A54" s="158"/>
      <c r="B54" s="158"/>
      <c r="C54" s="158"/>
      <c r="D54" s="158"/>
      <c r="E54" s="158"/>
      <c r="F54" s="158"/>
      <c r="G54" s="158"/>
      <c r="H54" s="158"/>
      <c r="I54" s="158"/>
      <c r="J54" s="158"/>
      <c r="K54" s="158"/>
      <c r="L54" s="158"/>
      <c r="M54" s="158"/>
      <c r="N54" s="158"/>
      <c r="O54" s="158"/>
      <c r="P54" s="158"/>
      <c r="Q54" s="158"/>
      <c r="R54" s="158"/>
      <c r="S54" s="158"/>
      <c r="T54" s="158"/>
      <c r="U54" s="159"/>
      <c r="V54" s="159"/>
      <c r="W54" s="159"/>
      <c r="X54" s="159"/>
      <c r="Y54" s="159"/>
      <c r="Z54" s="159"/>
      <c r="AA54" s="159"/>
      <c r="AB54" s="159"/>
      <c r="AC54" s="159"/>
    </row>
    <row r="55" spans="1:29" ht="15">
      <c r="A55" s="158"/>
      <c r="B55" s="158"/>
      <c r="C55" s="158"/>
      <c r="D55" s="158"/>
      <c r="E55" s="158"/>
      <c r="F55" s="158"/>
      <c r="G55" s="158"/>
      <c r="H55" s="158"/>
      <c r="I55" s="158"/>
      <c r="J55" s="158"/>
      <c r="K55" s="158"/>
      <c r="L55" s="158"/>
      <c r="M55" s="158"/>
      <c r="N55" s="158"/>
      <c r="O55" s="158"/>
      <c r="P55" s="158"/>
      <c r="Q55" s="158"/>
      <c r="R55" s="158"/>
      <c r="S55" s="158"/>
      <c r="T55" s="158"/>
      <c r="U55" s="159"/>
      <c r="V55" s="159"/>
      <c r="W55" s="159"/>
      <c r="X55" s="159"/>
      <c r="Y55" s="159"/>
      <c r="Z55" s="159"/>
      <c r="AA55" s="159"/>
      <c r="AB55" s="159"/>
      <c r="AC55" s="159"/>
    </row>
    <row r="56" spans="1:29" ht="15">
      <c r="A56" s="158"/>
      <c r="B56" s="158"/>
      <c r="C56" s="158"/>
      <c r="D56" s="158"/>
      <c r="E56" s="158"/>
      <c r="F56" s="158"/>
      <c r="G56" s="158"/>
      <c r="H56" s="158"/>
      <c r="I56" s="158"/>
      <c r="J56" s="158"/>
      <c r="K56" s="158"/>
      <c r="L56" s="158"/>
      <c r="M56" s="158"/>
      <c r="N56" s="158"/>
      <c r="O56" s="158"/>
      <c r="P56" s="158"/>
      <c r="Q56" s="158"/>
      <c r="R56" s="158"/>
      <c r="S56" s="158"/>
      <c r="T56" s="158"/>
      <c r="U56" s="159"/>
      <c r="V56" s="159"/>
      <c r="W56" s="159"/>
      <c r="X56" s="159"/>
      <c r="Y56" s="159"/>
      <c r="Z56" s="159"/>
      <c r="AA56" s="159"/>
      <c r="AB56" s="159"/>
      <c r="AC56" s="159"/>
    </row>
    <row r="57" spans="1:29" ht="15">
      <c r="A57" s="158"/>
      <c r="B57" s="158"/>
      <c r="C57" s="158"/>
      <c r="D57" s="158"/>
      <c r="E57" s="158"/>
      <c r="F57" s="158"/>
      <c r="G57" s="158"/>
      <c r="H57" s="158"/>
      <c r="I57" s="158"/>
      <c r="J57" s="158"/>
      <c r="K57" s="158"/>
      <c r="L57" s="158"/>
      <c r="M57" s="158"/>
      <c r="N57" s="158"/>
      <c r="O57" s="158"/>
      <c r="P57" s="158"/>
      <c r="Q57" s="158"/>
      <c r="R57" s="158"/>
      <c r="S57" s="158"/>
      <c r="T57" s="158"/>
      <c r="U57" s="159"/>
      <c r="V57" s="159"/>
      <c r="W57" s="159"/>
      <c r="X57" s="159"/>
      <c r="Y57" s="159"/>
      <c r="Z57" s="159"/>
      <c r="AA57" s="159"/>
      <c r="AB57" s="159"/>
      <c r="AC57" s="159"/>
    </row>
    <row r="58" spans="1:29" ht="15">
      <c r="A58" s="158"/>
      <c r="B58" s="158"/>
      <c r="C58" s="158"/>
      <c r="D58" s="158"/>
      <c r="E58" s="158"/>
      <c r="F58" s="158"/>
      <c r="G58" s="158"/>
      <c r="H58" s="158"/>
      <c r="I58" s="158"/>
      <c r="J58" s="158"/>
      <c r="K58" s="158"/>
      <c r="L58" s="158"/>
      <c r="M58" s="158"/>
      <c r="N58" s="158"/>
      <c r="O58" s="158"/>
      <c r="P58" s="158"/>
      <c r="Q58" s="158"/>
      <c r="R58" s="158"/>
      <c r="S58" s="158"/>
      <c r="T58" s="158"/>
      <c r="U58" s="159"/>
      <c r="V58" s="159"/>
      <c r="W58" s="159"/>
      <c r="X58" s="159"/>
      <c r="Y58" s="159"/>
      <c r="Z58" s="159"/>
      <c r="AA58" s="159"/>
      <c r="AB58" s="159"/>
      <c r="AC58" s="159"/>
    </row>
    <row r="59" spans="1:29" ht="15">
      <c r="A59" s="158"/>
      <c r="B59" s="158"/>
      <c r="C59" s="158"/>
      <c r="D59" s="158"/>
      <c r="E59" s="158"/>
      <c r="F59" s="158"/>
      <c r="G59" s="158"/>
      <c r="H59" s="158"/>
      <c r="I59" s="158"/>
      <c r="J59" s="158"/>
      <c r="K59" s="158"/>
      <c r="L59" s="158"/>
      <c r="M59" s="158"/>
      <c r="N59" s="158"/>
      <c r="O59" s="158"/>
      <c r="P59" s="158"/>
      <c r="Q59" s="158"/>
      <c r="R59" s="158"/>
      <c r="S59" s="158"/>
      <c r="T59" s="158"/>
      <c r="U59" s="159"/>
      <c r="V59" s="159"/>
      <c r="W59" s="159"/>
      <c r="X59" s="159"/>
      <c r="Y59" s="159"/>
      <c r="Z59" s="159"/>
      <c r="AA59" s="159"/>
      <c r="AB59" s="159"/>
      <c r="AC59" s="159"/>
    </row>
    <row r="60" spans="1:29" ht="15">
      <c r="A60" s="158"/>
      <c r="B60" s="158"/>
      <c r="C60" s="158"/>
      <c r="D60" s="158"/>
      <c r="E60" s="158"/>
      <c r="F60" s="158"/>
      <c r="G60" s="158"/>
      <c r="H60" s="158"/>
      <c r="I60" s="158"/>
      <c r="J60" s="158"/>
      <c r="K60" s="158"/>
      <c r="L60" s="158"/>
      <c r="M60" s="158"/>
      <c r="N60" s="158"/>
      <c r="O60" s="158"/>
      <c r="P60" s="158"/>
      <c r="Q60" s="158"/>
      <c r="R60" s="158"/>
      <c r="S60" s="158"/>
      <c r="T60" s="158"/>
      <c r="U60" s="159"/>
      <c r="V60" s="159"/>
      <c r="W60" s="159"/>
      <c r="X60" s="159"/>
      <c r="Y60" s="159"/>
      <c r="Z60" s="159"/>
      <c r="AA60" s="159"/>
      <c r="AB60" s="159"/>
      <c r="AC60" s="159"/>
    </row>
    <row r="61" spans="1:29" ht="15">
      <c r="A61" s="158"/>
      <c r="B61" s="158"/>
      <c r="C61" s="158"/>
      <c r="D61" s="158"/>
      <c r="E61" s="158"/>
      <c r="F61" s="158"/>
      <c r="G61" s="158"/>
      <c r="H61" s="158"/>
      <c r="I61" s="158"/>
      <c r="J61" s="158"/>
      <c r="K61" s="158"/>
      <c r="L61" s="158"/>
      <c r="M61" s="158"/>
      <c r="N61" s="158"/>
      <c r="O61" s="158"/>
      <c r="P61" s="158"/>
      <c r="Q61" s="158"/>
      <c r="R61" s="158"/>
      <c r="S61" s="158"/>
      <c r="T61" s="158"/>
      <c r="U61" s="159"/>
      <c r="V61" s="159"/>
      <c r="W61" s="159"/>
      <c r="X61" s="159"/>
      <c r="Y61" s="159"/>
      <c r="Z61" s="159"/>
      <c r="AA61" s="159"/>
      <c r="AB61" s="159"/>
      <c r="AC61" s="159"/>
    </row>
    <row r="62" spans="1:29" ht="15">
      <c r="A62" s="158"/>
      <c r="B62" s="158"/>
      <c r="C62" s="158"/>
      <c r="D62" s="158"/>
      <c r="E62" s="158"/>
      <c r="F62" s="158"/>
      <c r="G62" s="158"/>
      <c r="H62" s="158"/>
      <c r="I62" s="158"/>
      <c r="J62" s="158"/>
      <c r="K62" s="158"/>
      <c r="L62" s="158"/>
      <c r="M62" s="158"/>
      <c r="N62" s="158"/>
      <c r="O62" s="158"/>
      <c r="P62" s="158"/>
      <c r="Q62" s="158"/>
      <c r="R62" s="158"/>
      <c r="S62" s="158"/>
      <c r="T62" s="158"/>
      <c r="U62" s="159"/>
      <c r="V62" s="159"/>
      <c r="W62" s="159"/>
      <c r="X62" s="159"/>
      <c r="Y62" s="159"/>
      <c r="Z62" s="159"/>
      <c r="AA62" s="159"/>
      <c r="AB62" s="159"/>
      <c r="AC62" s="159"/>
    </row>
    <row r="63" spans="1:29" ht="15">
      <c r="A63" s="158"/>
      <c r="B63" s="158"/>
      <c r="C63" s="158"/>
      <c r="D63" s="158"/>
      <c r="E63" s="158"/>
      <c r="F63" s="158"/>
      <c r="G63" s="158"/>
      <c r="H63" s="158"/>
      <c r="I63" s="158"/>
      <c r="J63" s="158"/>
      <c r="K63" s="158"/>
      <c r="L63" s="158"/>
      <c r="M63" s="158"/>
      <c r="N63" s="158"/>
      <c r="O63" s="158"/>
      <c r="P63" s="158"/>
      <c r="Q63" s="158"/>
      <c r="R63" s="158"/>
      <c r="S63" s="158"/>
      <c r="T63" s="158"/>
      <c r="U63" s="159"/>
      <c r="V63" s="159"/>
      <c r="W63" s="159"/>
      <c r="X63" s="159"/>
      <c r="Y63" s="159"/>
      <c r="Z63" s="159"/>
      <c r="AA63" s="159"/>
      <c r="AB63" s="159"/>
      <c r="AC63" s="159"/>
    </row>
    <row r="64" spans="1:29" ht="15">
      <c r="A64" s="158"/>
      <c r="B64" s="158"/>
      <c r="C64" s="158"/>
      <c r="D64" s="158"/>
      <c r="E64" s="158"/>
      <c r="F64" s="158"/>
      <c r="G64" s="158"/>
      <c r="H64" s="158"/>
      <c r="I64" s="158"/>
      <c r="J64" s="158"/>
      <c r="K64" s="158"/>
      <c r="L64" s="158"/>
      <c r="M64" s="158"/>
      <c r="N64" s="158"/>
      <c r="O64" s="158"/>
      <c r="P64" s="158"/>
      <c r="Q64" s="158"/>
      <c r="R64" s="158"/>
      <c r="S64" s="158"/>
      <c r="T64" s="158"/>
      <c r="U64" s="159"/>
      <c r="V64" s="159"/>
      <c r="W64" s="159"/>
      <c r="X64" s="159"/>
      <c r="Y64" s="159"/>
      <c r="Z64" s="159"/>
      <c r="AA64" s="159"/>
      <c r="AB64" s="159"/>
      <c r="AC64" s="159"/>
    </row>
    <row r="65" spans="1:29" ht="15">
      <c r="A65" s="158"/>
      <c r="B65" s="158"/>
      <c r="C65" s="158"/>
      <c r="D65" s="158"/>
      <c r="E65" s="158"/>
      <c r="F65" s="158"/>
      <c r="G65" s="158"/>
      <c r="H65" s="158"/>
      <c r="I65" s="158"/>
      <c r="J65" s="158"/>
      <c r="K65" s="158"/>
      <c r="L65" s="158"/>
      <c r="M65" s="158"/>
      <c r="N65" s="158"/>
      <c r="O65" s="158"/>
      <c r="P65" s="158"/>
      <c r="Q65" s="158"/>
      <c r="R65" s="158"/>
      <c r="S65" s="158"/>
      <c r="T65" s="158"/>
      <c r="U65" s="159"/>
      <c r="V65" s="159"/>
      <c r="W65" s="159"/>
      <c r="X65" s="159"/>
      <c r="Y65" s="159"/>
      <c r="Z65" s="159"/>
      <c r="AA65" s="159"/>
      <c r="AB65" s="159"/>
      <c r="AC65" s="159"/>
    </row>
    <row r="66" spans="1:29" ht="15">
      <c r="A66" s="158"/>
      <c r="B66" s="158"/>
      <c r="C66" s="158"/>
      <c r="D66" s="158"/>
      <c r="E66" s="158"/>
      <c r="F66" s="158"/>
      <c r="G66" s="158"/>
      <c r="H66" s="158"/>
      <c r="I66" s="158"/>
      <c r="J66" s="158"/>
      <c r="K66" s="158"/>
      <c r="L66" s="158"/>
      <c r="M66" s="158"/>
      <c r="N66" s="158"/>
      <c r="O66" s="158"/>
      <c r="P66" s="158"/>
      <c r="Q66" s="158"/>
      <c r="R66" s="158"/>
      <c r="S66" s="158"/>
      <c r="T66" s="158"/>
      <c r="U66" s="159"/>
      <c r="V66" s="159"/>
      <c r="W66" s="159"/>
      <c r="X66" s="159"/>
      <c r="Y66" s="159"/>
      <c r="Z66" s="159"/>
      <c r="AA66" s="159"/>
      <c r="AB66" s="159"/>
      <c r="AC66" s="159"/>
    </row>
    <row r="67" spans="1:29" ht="15">
      <c r="A67" s="158"/>
      <c r="B67" s="158"/>
      <c r="C67" s="158"/>
      <c r="D67" s="158"/>
      <c r="E67" s="158"/>
      <c r="F67" s="158"/>
      <c r="G67" s="158"/>
      <c r="H67" s="158"/>
      <c r="I67" s="158"/>
      <c r="J67" s="158"/>
      <c r="K67" s="158"/>
      <c r="L67" s="158"/>
      <c r="M67" s="158"/>
      <c r="N67" s="158"/>
      <c r="O67" s="158"/>
      <c r="P67" s="158"/>
      <c r="Q67" s="158"/>
      <c r="R67" s="158"/>
      <c r="S67" s="158"/>
      <c r="T67" s="158"/>
      <c r="U67" s="159"/>
      <c r="V67" s="159"/>
      <c r="W67" s="159"/>
      <c r="X67" s="159"/>
      <c r="Y67" s="159"/>
      <c r="Z67" s="159"/>
      <c r="AA67" s="159"/>
      <c r="AB67" s="159"/>
      <c r="AC67" s="159"/>
    </row>
    <row r="68" spans="1:29" ht="15">
      <c r="A68" s="158"/>
      <c r="B68" s="158"/>
      <c r="C68" s="158"/>
      <c r="D68" s="158"/>
      <c r="E68" s="158"/>
      <c r="F68" s="158"/>
      <c r="G68" s="158"/>
      <c r="H68" s="158"/>
      <c r="I68" s="158"/>
      <c r="J68" s="158"/>
      <c r="K68" s="158"/>
      <c r="L68" s="158"/>
      <c r="M68" s="158"/>
      <c r="N68" s="158"/>
      <c r="O68" s="158"/>
      <c r="P68" s="158"/>
      <c r="Q68" s="158"/>
      <c r="R68" s="158"/>
      <c r="S68" s="158"/>
      <c r="T68" s="158"/>
      <c r="U68" s="159"/>
      <c r="V68" s="159"/>
      <c r="W68" s="159"/>
      <c r="X68" s="159"/>
      <c r="Y68" s="159"/>
      <c r="Z68" s="159"/>
      <c r="AA68" s="159"/>
      <c r="AB68" s="159"/>
      <c r="AC68" s="159"/>
    </row>
    <row r="69" spans="1:29" ht="15">
      <c r="A69" s="158"/>
      <c r="B69" s="158"/>
      <c r="C69" s="158"/>
      <c r="D69" s="158"/>
      <c r="E69" s="158"/>
      <c r="F69" s="158"/>
      <c r="G69" s="158"/>
      <c r="H69" s="158"/>
      <c r="I69" s="158"/>
      <c r="J69" s="158"/>
      <c r="K69" s="158"/>
      <c r="L69" s="158"/>
      <c r="M69" s="158"/>
      <c r="N69" s="158"/>
      <c r="O69" s="158"/>
      <c r="P69" s="158"/>
      <c r="Q69" s="158"/>
      <c r="R69" s="158"/>
      <c r="S69" s="158"/>
      <c r="T69" s="158"/>
      <c r="U69" s="159"/>
      <c r="V69" s="159"/>
      <c r="W69" s="159"/>
      <c r="X69" s="159"/>
      <c r="Y69" s="159"/>
      <c r="Z69" s="159"/>
      <c r="AA69" s="159"/>
      <c r="AB69" s="159"/>
      <c r="AC69" s="159"/>
    </row>
    <row r="70" spans="1:29" ht="15">
      <c r="A70" s="158"/>
      <c r="B70" s="158"/>
      <c r="C70" s="158"/>
      <c r="D70" s="158"/>
      <c r="E70" s="158"/>
      <c r="F70" s="158"/>
      <c r="G70" s="158"/>
      <c r="H70" s="158"/>
      <c r="I70" s="158"/>
      <c r="J70" s="158"/>
      <c r="K70" s="158"/>
      <c r="L70" s="158"/>
      <c r="M70" s="158"/>
      <c r="N70" s="158"/>
      <c r="O70" s="158"/>
      <c r="P70" s="158"/>
      <c r="Q70" s="158"/>
      <c r="R70" s="158"/>
      <c r="S70" s="158"/>
      <c r="T70" s="158"/>
      <c r="U70" s="159"/>
      <c r="V70" s="159"/>
      <c r="W70" s="159"/>
      <c r="X70" s="159"/>
      <c r="Y70" s="159"/>
      <c r="Z70" s="159"/>
      <c r="AA70" s="159"/>
      <c r="AB70" s="159"/>
      <c r="AC70" s="159"/>
    </row>
    <row r="71" spans="1:29" ht="15">
      <c r="A71" s="158"/>
      <c r="B71" s="158"/>
      <c r="C71" s="158"/>
      <c r="D71" s="158"/>
      <c r="E71" s="158"/>
      <c r="F71" s="158"/>
      <c r="G71" s="158"/>
      <c r="H71" s="158"/>
      <c r="I71" s="158"/>
      <c r="J71" s="158"/>
      <c r="K71" s="158"/>
      <c r="L71" s="158"/>
      <c r="M71" s="158"/>
      <c r="N71" s="158"/>
      <c r="O71" s="158"/>
      <c r="P71" s="158"/>
      <c r="Q71" s="158"/>
      <c r="R71" s="158"/>
      <c r="S71" s="158"/>
      <c r="T71" s="158"/>
      <c r="U71" s="159"/>
      <c r="V71" s="159"/>
      <c r="W71" s="159"/>
      <c r="X71" s="159"/>
      <c r="Y71" s="159"/>
      <c r="Z71" s="159"/>
      <c r="AA71" s="159"/>
      <c r="AB71" s="159"/>
      <c r="AC71" s="159"/>
    </row>
    <row r="72" spans="1:29" ht="15">
      <c r="A72" s="158"/>
      <c r="B72" s="158"/>
      <c r="C72" s="158"/>
      <c r="D72" s="158"/>
      <c r="E72" s="158"/>
      <c r="F72" s="158"/>
      <c r="G72" s="158"/>
      <c r="H72" s="158"/>
      <c r="I72" s="158"/>
      <c r="J72" s="158"/>
      <c r="K72" s="158"/>
      <c r="L72" s="158"/>
      <c r="M72" s="158"/>
      <c r="N72" s="158"/>
      <c r="O72" s="158"/>
      <c r="P72" s="158"/>
      <c r="Q72" s="158"/>
      <c r="R72" s="158"/>
      <c r="S72" s="158"/>
      <c r="T72" s="158"/>
      <c r="U72" s="159"/>
      <c r="V72" s="159"/>
      <c r="W72" s="159"/>
      <c r="X72" s="159"/>
      <c r="Y72" s="159"/>
      <c r="Z72" s="159"/>
      <c r="AA72" s="159"/>
      <c r="AB72" s="159"/>
      <c r="AC72" s="159"/>
    </row>
    <row r="73" spans="1:29" ht="15">
      <c r="A73" s="158"/>
      <c r="B73" s="158"/>
      <c r="C73" s="158"/>
      <c r="D73" s="158"/>
      <c r="E73" s="158"/>
      <c r="F73" s="158"/>
      <c r="G73" s="158"/>
      <c r="H73" s="158"/>
      <c r="I73" s="158"/>
      <c r="J73" s="158"/>
      <c r="K73" s="158"/>
      <c r="L73" s="158"/>
      <c r="M73" s="158"/>
      <c r="N73" s="158"/>
      <c r="O73" s="158"/>
      <c r="P73" s="158"/>
      <c r="Q73" s="158"/>
      <c r="R73" s="158"/>
      <c r="S73" s="158"/>
      <c r="T73" s="158"/>
      <c r="U73" s="159"/>
      <c r="V73" s="159"/>
      <c r="W73" s="159"/>
      <c r="X73" s="159"/>
      <c r="Y73" s="159"/>
      <c r="Z73" s="159"/>
      <c r="AA73" s="159"/>
      <c r="AB73" s="159"/>
      <c r="AC73" s="159"/>
    </row>
    <row r="74" spans="1:29" ht="15">
      <c r="A74" s="158"/>
      <c r="B74" s="158"/>
      <c r="C74" s="158"/>
      <c r="D74" s="158"/>
      <c r="E74" s="158"/>
      <c r="F74" s="158"/>
      <c r="G74" s="158"/>
      <c r="H74" s="158"/>
      <c r="I74" s="158"/>
      <c r="J74" s="158"/>
      <c r="K74" s="158"/>
      <c r="L74" s="158"/>
      <c r="M74" s="158"/>
      <c r="N74" s="158"/>
      <c r="O74" s="158"/>
      <c r="P74" s="158"/>
      <c r="Q74" s="158"/>
      <c r="R74" s="158"/>
      <c r="S74" s="158"/>
      <c r="T74" s="158"/>
      <c r="U74" s="159"/>
      <c r="V74" s="159"/>
      <c r="W74" s="159"/>
      <c r="X74" s="159"/>
      <c r="Y74" s="159"/>
      <c r="Z74" s="159"/>
      <c r="AA74" s="159"/>
      <c r="AB74" s="159"/>
      <c r="AC74" s="159"/>
    </row>
    <row r="75" spans="1:29" ht="15">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row>
    <row r="76" spans="1:29" ht="15">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row>
    <row r="77" spans="1:29" ht="15">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row>
    <row r="78" spans="1:29" ht="15">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row>
    <row r="79" spans="1:29" ht="15">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row>
    <row r="80" spans="1:29" ht="15">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row>
    <row r="81" spans="1:29" ht="15">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row>
    <row r="82" spans="1:29" ht="15">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row>
    <row r="83" spans="1:29" ht="15">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row>
    <row r="84" spans="1:29" ht="15">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row>
    <row r="85" spans="1:29" ht="15">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row>
    <row r="86" spans="1:29" ht="15">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row>
    <row r="87" spans="1:29" ht="15">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row>
    <row r="88" spans="1:29" ht="15">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row>
    <row r="89" spans="1:29" ht="15">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row>
    <row r="90" spans="1:29" ht="15">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row>
    <row r="91" spans="1:29" ht="15">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row>
    <row r="92" spans="1:29" ht="15">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row>
    <row r="93" spans="1:29" ht="15">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row>
    <row r="94" spans="1:29" ht="15">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row>
    <row r="95" spans="1:29" ht="15">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row>
    <row r="96" spans="1:29" ht="15">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row>
    <row r="97" spans="1:29" ht="15">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row>
    <row r="98" spans="1:29" ht="15">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row>
    <row r="99" spans="1:29" ht="15">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row>
    <row r="100" spans="1:29" ht="15">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row>
    <row r="101" spans="1:29" ht="15">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row>
    <row r="102" spans="1:29" ht="1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row>
    <row r="103" spans="1:29" ht="15">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row>
    <row r="104" spans="1:29" ht="15">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row>
    <row r="105" spans="1:29" ht="15">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row>
    <row r="106" spans="1:29" ht="15">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row>
    <row r="107" spans="1:29" ht="15">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row>
    <row r="108" spans="1:29" ht="15">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row>
    <row r="109" spans="1:29" ht="15">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row>
    <row r="110" spans="1:29" ht="15">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row>
    <row r="111" spans="1:29" ht="15">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row>
    <row r="119" spans="1:4" ht="15">
      <c r="A119" s="66"/>
      <c r="B119" s="50"/>
      <c r="C119" s="50"/>
      <c r="D119" s="50"/>
    </row>
    <row r="120" spans="2:4" ht="15">
      <c r="B120" s="95"/>
      <c r="C120" s="95"/>
      <c r="D120" s="95"/>
    </row>
    <row r="121" spans="2:4" ht="15">
      <c r="B121" s="95"/>
      <c r="C121" s="95"/>
      <c r="D121" s="95"/>
    </row>
    <row r="122" spans="2:4" ht="15">
      <c r="B122" s="95"/>
      <c r="C122" s="95"/>
      <c r="D122" s="95"/>
    </row>
    <row r="123" spans="1:4" ht="15">
      <c r="A123" s="99"/>
      <c r="B123" s="44"/>
      <c r="C123" s="44"/>
      <c r="D123" s="44"/>
    </row>
    <row r="124" spans="1:4" ht="15">
      <c r="A124" s="66"/>
      <c r="B124" s="44"/>
      <c r="C124" s="44"/>
      <c r="D124" s="44"/>
    </row>
    <row r="125" spans="1:4" ht="15">
      <c r="A125" s="100"/>
      <c r="B125" s="44"/>
      <c r="C125" s="44"/>
      <c r="D125" s="44"/>
    </row>
    <row r="126" spans="1:4" ht="15">
      <c r="A126" s="66"/>
      <c r="B126" s="44"/>
      <c r="C126" s="44"/>
      <c r="D126" s="44"/>
    </row>
    <row r="127" spans="1:4" ht="15">
      <c r="A127" s="102"/>
      <c r="B127" s="44"/>
      <c r="C127" s="44"/>
      <c r="D127" s="44"/>
    </row>
    <row r="130" spans="7:9" ht="15">
      <c r="G130" s="261"/>
      <c r="H130" s="264"/>
      <c r="I130" s="264"/>
    </row>
    <row r="131" spans="1:4" ht="15">
      <c r="A131" s="66"/>
      <c r="B131" s="50"/>
      <c r="C131" s="50"/>
      <c r="D131" s="50"/>
    </row>
    <row r="132" spans="2:4" ht="15">
      <c r="B132" s="95"/>
      <c r="C132" s="95"/>
      <c r="D132" s="95"/>
    </row>
    <row r="133" spans="2:4" ht="15">
      <c r="B133" s="95"/>
      <c r="C133" s="95"/>
      <c r="D133" s="95"/>
    </row>
    <row r="134" spans="2:4" ht="15">
      <c r="B134" s="104"/>
      <c r="C134" s="104"/>
      <c r="D134" s="104"/>
    </row>
    <row r="135" spans="1:4" ht="15">
      <c r="A135" s="66"/>
      <c r="B135" s="44"/>
      <c r="C135" s="44"/>
      <c r="D135" s="44"/>
    </row>
    <row r="136" ht="15">
      <c r="A136" s="62"/>
    </row>
    <row r="137" spans="1:4" ht="15">
      <c r="A137" s="66"/>
      <c r="B137" s="44"/>
      <c r="C137" s="44"/>
      <c r="D137" s="44"/>
    </row>
    <row r="139" spans="1:4" ht="15">
      <c r="A139" s="100"/>
      <c r="B139" s="44"/>
      <c r="C139" s="44"/>
      <c r="D139" s="44"/>
    </row>
    <row r="141" spans="1:4" ht="15">
      <c r="A141" s="66"/>
      <c r="B141" s="44"/>
      <c r="C141" s="44"/>
      <c r="D141" s="44"/>
    </row>
    <row r="143" spans="1:4" ht="15">
      <c r="A143" s="66"/>
      <c r="B143" s="51"/>
      <c r="C143" s="51"/>
      <c r="D143" s="51"/>
    </row>
    <row r="144" ht="15">
      <c r="A144" s="62"/>
    </row>
    <row r="145" spans="1:4" ht="15">
      <c r="A145" s="66"/>
      <c r="B145" s="51"/>
      <c r="C145" s="51"/>
      <c r="D145" s="51"/>
    </row>
    <row r="146" ht="15">
      <c r="A146" s="62"/>
    </row>
    <row r="147" spans="1:4" ht="15">
      <c r="A147" s="66"/>
      <c r="B147" s="44"/>
      <c r="C147" s="44"/>
      <c r="D147" s="44"/>
    </row>
    <row r="148" ht="15">
      <c r="A148" s="62"/>
    </row>
    <row r="149" spans="1:8" ht="15">
      <c r="A149" s="62"/>
      <c r="B149" s="44"/>
      <c r="C149" s="44"/>
      <c r="D149" s="44"/>
      <c r="G149" s="261"/>
      <c r="H149" s="264"/>
    </row>
  </sheetData>
  <sheetProtection algorithmName="SHA-512" hashValue="clqWjAG/VRH8cyvaXUvJVZIBgAkIiYjI3kA+Im2DII++76KhB1ySbJ3DUirHAJQdHcl0zdOiJ49/BYGssUmKag==" saltValue="X3GTjpwzOCkG6MPPVUt28Q==" spinCount="100000" sheet="1" objects="1" scenarios="1"/>
  <mergeCells count="3">
    <mergeCell ref="E14:G14"/>
    <mergeCell ref="G130:I130"/>
    <mergeCell ref="G149:H149"/>
  </mergeCells>
  <hyperlinks>
    <hyperlink ref="E14" location="Hjælpemodel!A1" display="Tilbage til hjælpemodel"/>
    <hyperlink ref="E14:G14" location="'hj-model'!A1" display="Tilbage til hjælpemodel"/>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C6B5B-782F-4A32-91AC-6D931EAEBD81}">
  <dimension ref="A1:Z86"/>
  <sheetViews>
    <sheetView workbookViewId="0" topLeftCell="A1">
      <selection activeCell="H13" sqref="H13:J13"/>
    </sheetView>
  </sheetViews>
  <sheetFormatPr defaultColWidth="9.140625" defaultRowHeight="15"/>
  <cols>
    <col min="6" max="6" width="12.140625" style="0" bestFit="1" customWidth="1"/>
  </cols>
  <sheetData>
    <row r="1" spans="1:26" ht="15">
      <c r="A1" s="4"/>
      <c r="B1" s="4"/>
      <c r="C1" s="4"/>
      <c r="D1" s="4"/>
      <c r="E1" s="4"/>
      <c r="F1" s="4"/>
      <c r="G1" s="4"/>
      <c r="H1" s="4"/>
      <c r="I1" s="4"/>
      <c r="J1" s="4"/>
      <c r="K1" s="4"/>
      <c r="L1" s="4"/>
      <c r="M1" s="4"/>
      <c r="N1" s="4"/>
      <c r="O1" s="4"/>
      <c r="P1" s="4"/>
      <c r="Q1" s="4"/>
      <c r="R1" s="4"/>
      <c r="S1" s="4"/>
      <c r="T1" s="4"/>
      <c r="U1" s="4"/>
      <c r="V1" s="4"/>
      <c r="W1" s="4"/>
      <c r="X1" s="4"/>
      <c r="Y1" s="4"/>
      <c r="Z1" s="4"/>
    </row>
    <row r="2" spans="1:26" ht="15">
      <c r="A2" s="4"/>
      <c r="B2" s="4"/>
      <c r="C2" s="4"/>
      <c r="D2" s="4"/>
      <c r="E2" s="4"/>
      <c r="F2" s="4"/>
      <c r="G2" s="4"/>
      <c r="H2" s="4"/>
      <c r="I2" s="4"/>
      <c r="J2" s="4"/>
      <c r="K2" s="4"/>
      <c r="L2" s="4"/>
      <c r="M2" s="4"/>
      <c r="N2" s="4"/>
      <c r="O2" s="4"/>
      <c r="P2" s="4"/>
      <c r="Q2" s="4"/>
      <c r="R2" s="4"/>
      <c r="S2" s="4"/>
      <c r="T2" s="4"/>
      <c r="U2" s="4"/>
      <c r="V2" s="4"/>
      <c r="W2" s="4"/>
      <c r="X2" s="4"/>
      <c r="Y2" s="4"/>
      <c r="Z2" s="4"/>
    </row>
    <row r="3" spans="1:26" ht="15">
      <c r="A3" s="4"/>
      <c r="B3" s="4"/>
      <c r="C3" s="4"/>
      <c r="D3" s="4"/>
      <c r="E3" s="4"/>
      <c r="F3" s="4"/>
      <c r="G3" s="4"/>
      <c r="H3" s="4"/>
      <c r="I3" s="4"/>
      <c r="J3" s="4"/>
      <c r="K3" s="4"/>
      <c r="L3" s="4"/>
      <c r="M3" s="4"/>
      <c r="N3" s="4"/>
      <c r="O3" s="4"/>
      <c r="P3" s="4"/>
      <c r="Q3" s="4"/>
      <c r="R3" s="4"/>
      <c r="S3" s="4"/>
      <c r="T3" s="4"/>
      <c r="U3" s="4"/>
      <c r="V3" s="4"/>
      <c r="W3" s="4"/>
      <c r="X3" s="4"/>
      <c r="Y3" s="4"/>
      <c r="Z3" s="4"/>
    </row>
    <row r="4" spans="1:26" ht="15">
      <c r="A4" s="4"/>
      <c r="B4" s="4"/>
      <c r="C4" s="4"/>
      <c r="D4" s="4"/>
      <c r="E4" s="4"/>
      <c r="F4" s="4"/>
      <c r="G4" s="4"/>
      <c r="H4" s="4"/>
      <c r="I4" s="4"/>
      <c r="J4" s="4"/>
      <c r="K4" s="4"/>
      <c r="L4" s="4"/>
      <c r="M4" s="4"/>
      <c r="N4" s="4"/>
      <c r="O4" s="4"/>
      <c r="P4" s="4"/>
      <c r="Q4" s="4"/>
      <c r="R4" s="4"/>
      <c r="S4" s="4"/>
      <c r="T4" s="4"/>
      <c r="U4" s="4"/>
      <c r="V4" s="4"/>
      <c r="W4" s="4"/>
      <c r="X4" s="4"/>
      <c r="Y4" s="4"/>
      <c r="Z4" s="4"/>
    </row>
    <row r="5" spans="1:26" ht="15">
      <c r="A5" s="4"/>
      <c r="B5" s="4"/>
      <c r="C5" s="4"/>
      <c r="D5" s="4"/>
      <c r="E5" s="4"/>
      <c r="F5" s="4"/>
      <c r="G5" s="4"/>
      <c r="H5" s="4"/>
      <c r="I5" s="4"/>
      <c r="J5" s="4"/>
      <c r="K5" s="4"/>
      <c r="L5" s="4"/>
      <c r="M5" s="4"/>
      <c r="N5" s="4"/>
      <c r="O5" s="4"/>
      <c r="P5" s="4"/>
      <c r="Q5" s="4"/>
      <c r="R5" s="4"/>
      <c r="S5" s="4"/>
      <c r="T5" s="4"/>
      <c r="U5" s="4"/>
      <c r="V5" s="4"/>
      <c r="W5" s="4"/>
      <c r="X5" s="4"/>
      <c r="Y5" s="4"/>
      <c r="Z5" s="4"/>
    </row>
    <row r="6" spans="1:26" ht="15">
      <c r="A6" s="4"/>
      <c r="B6" s="4"/>
      <c r="C6" s="4"/>
      <c r="D6" s="4"/>
      <c r="E6" s="4"/>
      <c r="F6" s="4"/>
      <c r="G6" s="4"/>
      <c r="H6" s="4"/>
      <c r="I6" s="4"/>
      <c r="J6" s="4"/>
      <c r="K6" s="4"/>
      <c r="L6" s="4"/>
      <c r="M6" s="4"/>
      <c r="N6" s="4"/>
      <c r="O6" s="4"/>
      <c r="P6" s="4"/>
      <c r="Q6" s="4"/>
      <c r="R6" s="4"/>
      <c r="S6" s="4"/>
      <c r="T6" s="4"/>
      <c r="U6" s="4"/>
      <c r="V6" s="4"/>
      <c r="W6" s="4"/>
      <c r="X6" s="4"/>
      <c r="Y6" s="4"/>
      <c r="Z6" s="4"/>
    </row>
    <row r="7" spans="1:26" ht="15">
      <c r="A7" s="4"/>
      <c r="B7" s="4"/>
      <c r="C7" s="4"/>
      <c r="D7" s="4"/>
      <c r="E7" s="4"/>
      <c r="F7" s="4"/>
      <c r="G7" s="4"/>
      <c r="H7" s="4"/>
      <c r="I7" s="4"/>
      <c r="J7" s="4"/>
      <c r="K7" s="4"/>
      <c r="L7" s="4"/>
      <c r="M7" s="4"/>
      <c r="N7" s="4"/>
      <c r="O7" s="4"/>
      <c r="P7" s="4"/>
      <c r="Q7" s="4"/>
      <c r="R7" s="4"/>
      <c r="S7" s="4"/>
      <c r="T7" s="4"/>
      <c r="U7" s="4"/>
      <c r="V7" s="4"/>
      <c r="W7" s="4"/>
      <c r="X7" s="4"/>
      <c r="Y7" s="4"/>
      <c r="Z7" s="4"/>
    </row>
    <row r="8" spans="1:26" ht="15">
      <c r="A8" s="4"/>
      <c r="B8" s="4"/>
      <c r="C8" s="4"/>
      <c r="D8" s="4"/>
      <c r="E8" s="4"/>
      <c r="F8" s="4"/>
      <c r="G8" s="4"/>
      <c r="H8" s="4"/>
      <c r="I8" s="4"/>
      <c r="J8" s="4"/>
      <c r="K8" s="4"/>
      <c r="L8" s="4"/>
      <c r="M8" s="4"/>
      <c r="N8" s="4"/>
      <c r="O8" s="4"/>
      <c r="P8" s="4"/>
      <c r="Q8" s="4"/>
      <c r="R8" s="4"/>
      <c r="S8" s="4"/>
      <c r="T8" s="4"/>
      <c r="U8" s="4"/>
      <c r="V8" s="4"/>
      <c r="W8" s="4"/>
      <c r="X8" s="4"/>
      <c r="Y8" s="4"/>
      <c r="Z8" s="4"/>
    </row>
    <row r="9" spans="1:26" ht="15">
      <c r="A9" s="4"/>
      <c r="B9" s="4"/>
      <c r="C9" s="4"/>
      <c r="D9" s="4"/>
      <c r="E9" s="4"/>
      <c r="F9" s="4"/>
      <c r="G9" s="4"/>
      <c r="H9" s="255" t="s">
        <v>159</v>
      </c>
      <c r="I9" s="255"/>
      <c r="J9" s="255"/>
      <c r="K9" s="4"/>
      <c r="L9" s="4"/>
      <c r="M9" s="4"/>
      <c r="N9" s="4"/>
      <c r="O9" s="4"/>
      <c r="P9" s="4"/>
      <c r="Q9" s="4"/>
      <c r="R9" s="4"/>
      <c r="S9" s="4"/>
      <c r="T9" s="4"/>
      <c r="U9" s="4"/>
      <c r="V9" s="4"/>
      <c r="W9" s="4"/>
      <c r="X9" s="4"/>
      <c r="Y9" s="4"/>
      <c r="Z9" s="4"/>
    </row>
    <row r="10" spans="1:26" ht="15">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5">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5">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5">
      <c r="A13" s="4"/>
      <c r="B13" s="4"/>
      <c r="C13" s="4"/>
      <c r="D13" s="4"/>
      <c r="E13" s="4"/>
      <c r="F13" s="4"/>
      <c r="G13" s="4"/>
      <c r="H13" s="255" t="s">
        <v>158</v>
      </c>
      <c r="I13" s="268"/>
      <c r="J13" s="268"/>
      <c r="K13" s="4"/>
      <c r="L13" s="4"/>
      <c r="M13" s="4"/>
      <c r="N13" s="4"/>
      <c r="O13" s="4"/>
      <c r="P13" s="4"/>
      <c r="Q13" s="4"/>
      <c r="R13" s="4"/>
      <c r="S13" s="4"/>
      <c r="T13" s="4"/>
      <c r="U13" s="4"/>
      <c r="V13" s="4"/>
      <c r="W13" s="4"/>
      <c r="X13" s="4"/>
      <c r="Y13" s="4"/>
      <c r="Z13" s="4"/>
    </row>
    <row r="14" spans="1:26" ht="15">
      <c r="A14" s="4"/>
      <c r="B14" s="4"/>
      <c r="C14" s="4"/>
      <c r="D14" s="4"/>
      <c r="E14" s="4"/>
      <c r="F14" s="4"/>
      <c r="G14" s="4"/>
      <c r="H14" s="4"/>
      <c r="I14" s="4"/>
      <c r="J14" s="4"/>
      <c r="K14" s="4"/>
      <c r="L14" s="4"/>
      <c r="M14" s="4"/>
      <c r="N14" s="4"/>
      <c r="O14" s="4"/>
      <c r="P14" s="4"/>
      <c r="Q14" s="4"/>
      <c r="R14" s="4"/>
      <c r="S14" s="4"/>
      <c r="T14" s="4"/>
      <c r="U14" s="4"/>
      <c r="V14" s="4"/>
      <c r="W14" s="4"/>
      <c r="X14" s="4"/>
      <c r="Y14" s="4"/>
      <c r="Z14" s="4"/>
    </row>
    <row r="15" spans="8:26" ht="15">
      <c r="H15" s="4"/>
      <c r="I15" s="4"/>
      <c r="J15" s="4"/>
      <c r="K15" s="4"/>
      <c r="L15" s="4"/>
      <c r="M15" s="4"/>
      <c r="N15" s="4"/>
      <c r="O15" s="4"/>
      <c r="P15" s="4"/>
      <c r="Q15" s="4"/>
      <c r="R15" s="4"/>
      <c r="S15" s="4"/>
      <c r="T15" s="4"/>
      <c r="U15" s="4"/>
      <c r="V15" s="4"/>
      <c r="W15" s="4"/>
      <c r="X15" s="4"/>
      <c r="Y15" s="4"/>
      <c r="Z15" s="4"/>
    </row>
    <row r="16" spans="1:26" ht="15">
      <c r="A16" s="62" t="s">
        <v>160</v>
      </c>
      <c r="H16" s="4"/>
      <c r="I16" s="4"/>
      <c r="J16" s="4"/>
      <c r="K16" s="4"/>
      <c r="L16" s="4"/>
      <c r="M16" s="4"/>
      <c r="N16" s="4"/>
      <c r="O16" s="4"/>
      <c r="P16" s="4"/>
      <c r="Q16" s="4"/>
      <c r="R16" s="4"/>
      <c r="S16" s="4"/>
      <c r="T16" s="4"/>
      <c r="U16" s="4"/>
      <c r="V16" s="4"/>
      <c r="W16" s="4"/>
      <c r="X16" s="4"/>
      <c r="Y16" s="4"/>
      <c r="Z16" s="4"/>
    </row>
    <row r="17" spans="1:26" ht="15" thickBot="1">
      <c r="A17" s="62" t="s">
        <v>161</v>
      </c>
      <c r="F17" s="161">
        <v>0</v>
      </c>
      <c r="G17" s="62" t="s">
        <v>14</v>
      </c>
      <c r="H17" s="4"/>
      <c r="I17" s="4"/>
      <c r="J17" s="4"/>
      <c r="K17" s="4"/>
      <c r="L17" s="4"/>
      <c r="M17" s="4"/>
      <c r="N17" s="4"/>
      <c r="O17" s="4"/>
      <c r="P17" s="4"/>
      <c r="Q17" s="4"/>
      <c r="R17" s="4"/>
      <c r="S17" s="4"/>
      <c r="T17" s="4"/>
      <c r="U17" s="4"/>
      <c r="V17" s="4"/>
      <c r="W17" s="4"/>
      <c r="X17" s="4"/>
      <c r="Y17" s="4"/>
      <c r="Z17" s="4"/>
    </row>
    <row r="18" spans="8:26" ht="15" thickTop="1">
      <c r="H18" s="4"/>
      <c r="I18" s="4"/>
      <c r="J18" s="4"/>
      <c r="K18" s="4"/>
      <c r="L18" s="4"/>
      <c r="M18" s="4"/>
      <c r="N18" s="4"/>
      <c r="O18" s="4"/>
      <c r="P18" s="4"/>
      <c r="Q18" s="4"/>
      <c r="R18" s="4"/>
      <c r="S18" s="4"/>
      <c r="T18" s="4"/>
      <c r="U18" s="4"/>
      <c r="V18" s="4"/>
      <c r="W18" s="4"/>
      <c r="X18" s="4"/>
      <c r="Y18" s="4"/>
      <c r="Z18" s="4"/>
    </row>
    <row r="19" spans="1:26" ht="1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
      <c r="A40" s="4"/>
      <c r="B40" s="4"/>
      <c r="C40" s="4"/>
      <c r="D40" s="4"/>
      <c r="E40" s="4"/>
      <c r="F40" s="4"/>
      <c r="G40" s="4"/>
      <c r="H40" s="4"/>
      <c r="I40" s="4"/>
      <c r="J40" s="4"/>
      <c r="K40" s="4"/>
      <c r="L40" s="4"/>
      <c r="M40" s="4"/>
      <c r="N40" s="4"/>
      <c r="O40" s="4"/>
      <c r="P40" s="4"/>
      <c r="Q40" s="4"/>
      <c r="R40" s="4"/>
      <c r="S40" s="4"/>
      <c r="T40" s="4"/>
      <c r="U40" s="4"/>
      <c r="V40" s="4"/>
      <c r="W40" s="4"/>
      <c r="X40" s="4"/>
      <c r="Y40" s="4"/>
      <c r="Z40" s="4"/>
    </row>
    <row r="41" spans="8:26" ht="15">
      <c r="H41" s="4"/>
      <c r="I41" s="4"/>
      <c r="J41" s="4"/>
      <c r="K41" s="4"/>
      <c r="L41" s="4"/>
      <c r="M41" s="4"/>
      <c r="N41" s="4"/>
      <c r="O41" s="4"/>
      <c r="P41" s="4"/>
      <c r="Q41" s="4"/>
      <c r="R41" s="4"/>
      <c r="S41" s="4"/>
      <c r="T41" s="4"/>
      <c r="U41" s="4"/>
      <c r="V41" s="4"/>
      <c r="W41" s="4"/>
      <c r="X41" s="4"/>
      <c r="Y41" s="4"/>
      <c r="Z41" s="4"/>
    </row>
    <row r="42" spans="1:26" ht="1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
      <c r="A61" s="4"/>
      <c r="B61" s="4"/>
      <c r="C61" s="4"/>
      <c r="D61" s="4"/>
      <c r="E61" s="4"/>
      <c r="F61" s="4"/>
      <c r="G61" s="4"/>
      <c r="H61" s="255" t="s">
        <v>162</v>
      </c>
      <c r="I61" s="255"/>
      <c r="J61" s="4"/>
      <c r="K61" s="4"/>
      <c r="L61" s="4"/>
      <c r="M61" s="4"/>
      <c r="N61" s="4"/>
      <c r="O61" s="4"/>
      <c r="P61" s="4"/>
      <c r="Q61" s="4"/>
      <c r="R61" s="4"/>
      <c r="S61" s="4"/>
      <c r="T61" s="4"/>
      <c r="U61" s="4"/>
      <c r="V61" s="4"/>
      <c r="W61" s="4"/>
      <c r="X61" s="4"/>
      <c r="Y61" s="4"/>
      <c r="Z61" s="4"/>
    </row>
    <row r="62" spans="1:26" ht="1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
      <c r="A86" s="4"/>
      <c r="B86" s="4"/>
      <c r="C86" s="4"/>
      <c r="D86" s="4"/>
      <c r="E86" s="4"/>
      <c r="F86" s="4"/>
      <c r="G86" s="4"/>
      <c r="H86" s="4"/>
      <c r="I86" s="4"/>
      <c r="J86" s="4"/>
      <c r="K86" s="4"/>
      <c r="L86" s="4"/>
      <c r="M86" s="4"/>
      <c r="N86" s="4"/>
      <c r="O86" s="4"/>
      <c r="P86" s="4"/>
      <c r="Q86" s="4"/>
      <c r="R86" s="4"/>
      <c r="S86" s="4"/>
      <c r="T86" s="4"/>
      <c r="U86" s="4"/>
      <c r="V86" s="4"/>
      <c r="W86" s="4"/>
      <c r="X86" s="4"/>
      <c r="Y86" s="4"/>
      <c r="Z86" s="4"/>
    </row>
  </sheetData>
  <sheetProtection algorithmName="SHA-512" hashValue="NqB9RzOw3B3V2/TNQ9qNx9UG23TXLmzJ8Soy6UIUts/HScf38p76ARAzNEShZ0/dgjtnLDz7p/D43VMG7FoOBQ==" saltValue="GUPLWHrrbjdf+SpvTcVZiQ==" spinCount="100000" sheet="1" objects="1" scenarios="1"/>
  <mergeCells count="3">
    <mergeCell ref="H9:J9"/>
    <mergeCell ref="H13:J13"/>
    <mergeCell ref="H61:I61"/>
  </mergeCells>
  <hyperlinks>
    <hyperlink ref="H61" location="'Omk. materiel m.v.'!AP1" display="Tilbage til top af siden"/>
    <hyperlink ref="H9" location="'Omk. materiel m.v.'!AP76" display="Interimsvinduer og døre"/>
    <hyperlink ref="H13" location="Hjælpemodel!D32" display="Tilbage til hjælpemodel"/>
    <hyperlink ref="H9:J9" location="'j-sp-mate'!A76" display="Interimsvinduer og døre"/>
    <hyperlink ref="H61:I61" location="'j-sp-mate'!A1" display="Tilbage til top af siden"/>
    <hyperlink ref="H13:J13" location="'hj-model'!A1" display="Tilbage til hjælpemodel"/>
  </hyperlinks>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5C172BC3FB5D14FBA172568D271E3A1" ma:contentTypeVersion="13" ma:contentTypeDescription="Opret et nyt dokument." ma:contentTypeScope="" ma:versionID="1ab1bb1cf692a00062f13f646b5735b0">
  <xsd:schema xmlns:xsd="http://www.w3.org/2001/XMLSchema" xmlns:xs="http://www.w3.org/2001/XMLSchema" xmlns:p="http://schemas.microsoft.com/office/2006/metadata/properties" xmlns:ns2="56830f50-13d9-4b98-b9ec-8454e6fcd84d" xmlns:ns3="a84ffcae-d42b-4cdb-9abe-1ce9fc67c259" targetNamespace="http://schemas.microsoft.com/office/2006/metadata/properties" ma:root="true" ma:fieldsID="790b6a3170dcd851e306e94dcc460302" ns2:_="" ns3:_="">
    <xsd:import namespace="56830f50-13d9-4b98-b9ec-8454e6fcd84d"/>
    <xsd:import namespace="a84ffcae-d42b-4cdb-9abe-1ce9fc67c25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0f50-13d9-4b98-b9ec-8454e6fcd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Billedmærker" ma:readOnly="false" ma:fieldId="{5cf76f15-5ced-4ddc-b409-7134ff3c332f}" ma:taxonomyMulti="true" ma:sspId="70dfac5f-d215-4aa1-92bc-577e4ef3ba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4ffcae-d42b-4cdb-9abe-1ce9fc67c25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c4fd8e1-13ec-43c2-bcbf-f41909198a55}" ma:internalName="TaxCatchAll" ma:showField="CatchAllData" ma:web="a84ffcae-d42b-4cdb-9abe-1ce9fc67c2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6830f50-13d9-4b98-b9ec-8454e6fcd84d">
      <Terms xmlns="http://schemas.microsoft.com/office/infopath/2007/PartnerControls"/>
    </lcf76f155ced4ddcb4097134ff3c332f>
    <TaxCatchAll xmlns="a84ffcae-d42b-4cdb-9abe-1ce9fc67c259" xsi:nil="true"/>
  </documentManagement>
</p:properties>
</file>

<file path=customXml/itemProps1.xml><?xml version="1.0" encoding="utf-8"?>
<ds:datastoreItem xmlns:ds="http://schemas.openxmlformats.org/officeDocument/2006/customXml" ds:itemID="{5BC18531-B822-4925-8FF3-2C16944635B0}"/>
</file>

<file path=customXml/itemProps2.xml><?xml version="1.0" encoding="utf-8"?>
<ds:datastoreItem xmlns:ds="http://schemas.openxmlformats.org/officeDocument/2006/customXml" ds:itemID="{AA634D5F-9196-4BEF-BD5F-0707E581093E}"/>
</file>

<file path=customXml/itemProps3.xml><?xml version="1.0" encoding="utf-8"?>
<ds:datastoreItem xmlns:ds="http://schemas.openxmlformats.org/officeDocument/2006/customXml" ds:itemID="{68603885-2923-4813-9963-2451B2307A96}"/>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ankern</dc:creator>
  <cp:keywords/>
  <dc:description/>
  <cp:lastModifiedBy>Jacob Maintz</cp:lastModifiedBy>
  <dcterms:created xsi:type="dcterms:W3CDTF">2020-11-30T11:30:25Z</dcterms:created>
  <dcterms:modified xsi:type="dcterms:W3CDTF">2024-03-20T14:14:30Z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0x010100A5C172BC3FB5D14FBA172568D271E3A1</vt:lpwstr>
  </property>
  <property fmtid="{D5CDD505-2E9C-101B-9397-08002B2CF9AE}" pid="3" name="Order">
    <vt:r8>1200</vt:r8>
  </property>
  <property fmtid="{D5CDD505-2E9C-101B-9397-08002B2CF9AE}" pid="4" name="MediaServiceImageTags">
    <vt:lpwstr/>
  </property>
</Properties>
</file>